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nsultoria\Trabajos\GALICIA RESILIENTE\2. REDE LOCAL POLO CLIMA\C-S03 T02. Asesoramiento IS2\MODELO IS\doc definitivos\"/>
    </mc:Choice>
  </mc:AlternateContent>
  <xr:revisionPtr revIDLastSave="0" documentId="8_{2063910B-8BC1-428B-B1F3-0C5C53B6BE39}" xr6:coauthVersionLast="47" xr6:coauthVersionMax="47" xr10:uidLastSave="{00000000-0000-0000-0000-000000000000}"/>
  <bookViews>
    <workbookView xWindow="28692" yWindow="-108" windowWidth="29016" windowHeight="15696" activeTab="12" xr2:uid="{EDC51F22-A000-45C2-AD97-7B5BA750B423}"/>
  </bookViews>
  <sheets>
    <sheet name="PCL" sheetId="2" r:id="rId1"/>
    <sheet name="IMP1" sheetId="5" r:id="rId2"/>
    <sheet name="IMP2" sheetId="6" r:id="rId3"/>
    <sheet name="IMP3" sheetId="9" r:id="rId4"/>
    <sheet name="CRO1" sheetId="7" r:id="rId5"/>
    <sheet name="ISE1" sheetId="10" r:id="rId6"/>
    <sheet name="ISE2" sheetId="11" r:id="rId7"/>
    <sheet name="ISE3" sheetId="13" r:id="rId8"/>
    <sheet name="ISE4" sheetId="12" r:id="rId9"/>
    <sheet name="ISE5" sheetId="14" r:id="rId10"/>
    <sheet name="ISE6" sheetId="15" r:id="rId11"/>
    <sheet name="ISE7" sheetId="16" r:id="rId12"/>
    <sheet name="ISE8" sheetId="17" r:id="rId13"/>
  </sheets>
  <definedNames>
    <definedName name="_xlnm._FilterDatabase" localSheetId="0" hidden="1">PCL!$A$2:$H$315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0" i="17" l="1"/>
  <c r="D70" i="17"/>
  <c r="E70" i="17"/>
  <c r="F70" i="17"/>
  <c r="G70" i="17"/>
  <c r="H70" i="17"/>
  <c r="I70" i="17"/>
  <c r="J70" i="17"/>
  <c r="K70" i="17"/>
  <c r="L70" i="17"/>
  <c r="M70" i="17"/>
  <c r="N70" i="17"/>
  <c r="B70" i="17"/>
  <c r="C67" i="17"/>
  <c r="D67" i="17"/>
  <c r="E67" i="17"/>
  <c r="F67" i="17"/>
  <c r="G67" i="17"/>
  <c r="H67" i="17"/>
  <c r="I67" i="17"/>
  <c r="J67" i="17"/>
  <c r="K67" i="17"/>
  <c r="L67" i="17"/>
  <c r="M67" i="17"/>
  <c r="N67" i="17"/>
  <c r="B67" i="17"/>
  <c r="B60" i="17"/>
  <c r="B79" i="17" s="1"/>
  <c r="Q6" i="13"/>
  <c r="O45" i="17"/>
  <c r="O33" i="17"/>
  <c r="O62" i="17"/>
  <c r="Q14" i="13"/>
  <c r="D82" i="17"/>
  <c r="C82" i="17"/>
  <c r="B82" i="17"/>
  <c r="D79" i="17"/>
  <c r="C79" i="17"/>
  <c r="O45" i="15"/>
  <c r="O95" i="15"/>
  <c r="B103" i="7"/>
  <c r="B104" i="7"/>
  <c r="G4" i="6"/>
  <c r="O91" i="17"/>
  <c r="B65" i="17"/>
  <c r="B84" i="17" s="1"/>
  <c r="K62" i="17"/>
  <c r="L62" i="17"/>
  <c r="M62" i="17"/>
  <c r="N62" i="17"/>
  <c r="J62" i="17"/>
  <c r="B62" i="17"/>
  <c r="Q95" i="15"/>
  <c r="Q91" i="15"/>
  <c r="P86" i="15"/>
  <c r="B85" i="15"/>
  <c r="Q86" i="15"/>
  <c r="Q87" i="15" s="1"/>
  <c r="Q82" i="15"/>
  <c r="Q78" i="15"/>
  <c r="Q74" i="15"/>
  <c r="Q70" i="15"/>
  <c r="Q66" i="15"/>
  <c r="Q62" i="15"/>
  <c r="Q57" i="15"/>
  <c r="B76" i="15"/>
  <c r="B77" i="15"/>
  <c r="B75" i="15"/>
  <c r="O85" i="15"/>
  <c r="A85" i="15"/>
  <c r="O84" i="15"/>
  <c r="A84" i="15"/>
  <c r="O83" i="15"/>
  <c r="O86" i="15" s="1"/>
  <c r="A83" i="15"/>
  <c r="O81" i="15"/>
  <c r="A81" i="15"/>
  <c r="O80" i="15"/>
  <c r="A80" i="15"/>
  <c r="O79" i="15"/>
  <c r="A79" i="15"/>
  <c r="C36" i="15"/>
  <c r="D36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B36" i="15"/>
  <c r="C32" i="15"/>
  <c r="D32" i="15"/>
  <c r="E32" i="15"/>
  <c r="F32" i="15"/>
  <c r="G32" i="15"/>
  <c r="H32" i="15"/>
  <c r="I32" i="15"/>
  <c r="J32" i="15"/>
  <c r="K32" i="15"/>
  <c r="L32" i="15"/>
  <c r="M32" i="15"/>
  <c r="N32" i="15"/>
  <c r="O32" i="15"/>
  <c r="P32" i="15"/>
  <c r="B32" i="15"/>
  <c r="C28" i="15"/>
  <c r="D28" i="15"/>
  <c r="E28" i="15"/>
  <c r="F28" i="15"/>
  <c r="G28" i="15"/>
  <c r="H28" i="15"/>
  <c r="I28" i="15"/>
  <c r="J28" i="15"/>
  <c r="K28" i="15"/>
  <c r="L28" i="15"/>
  <c r="M28" i="15"/>
  <c r="N28" i="15"/>
  <c r="P28" i="15"/>
  <c r="B28" i="15"/>
  <c r="O51" i="17"/>
  <c r="C54" i="17"/>
  <c r="D54" i="17"/>
  <c r="E54" i="17"/>
  <c r="F54" i="17"/>
  <c r="G54" i="17"/>
  <c r="H54" i="17"/>
  <c r="I54" i="17"/>
  <c r="J54" i="17"/>
  <c r="K54" i="17"/>
  <c r="L54" i="17"/>
  <c r="M54" i="17"/>
  <c r="N54" i="17"/>
  <c r="B54" i="17"/>
  <c r="O42" i="17"/>
  <c r="O43" i="17"/>
  <c r="O44" i="17"/>
  <c r="C45" i="17"/>
  <c r="D45" i="17"/>
  <c r="E45" i="17"/>
  <c r="F45" i="17"/>
  <c r="G45" i="17"/>
  <c r="H45" i="17"/>
  <c r="I45" i="17"/>
  <c r="J45" i="17"/>
  <c r="K45" i="17"/>
  <c r="L45" i="17"/>
  <c r="M45" i="17"/>
  <c r="N45" i="17"/>
  <c r="D3" i="16"/>
  <c r="B3" i="16"/>
  <c r="A90" i="15"/>
  <c r="N79" i="15"/>
  <c r="M80" i="15"/>
  <c r="L81" i="15"/>
  <c r="K81" i="15"/>
  <c r="B75" i="7"/>
  <c r="C13" i="9"/>
  <c r="F8" i="9"/>
  <c r="E8" i="9"/>
  <c r="D8" i="9"/>
  <c r="C8" i="9"/>
  <c r="C6" i="9"/>
  <c r="B5" i="9"/>
  <c r="C5" i="9" s="1"/>
  <c r="F121" i="5"/>
  <c r="I119" i="5"/>
  <c r="I118" i="5"/>
  <c r="I117" i="5"/>
  <c r="I115" i="5"/>
  <c r="I114" i="5"/>
  <c r="I113" i="5"/>
  <c r="I111" i="5"/>
  <c r="I110" i="5"/>
  <c r="I109" i="5"/>
  <c r="I107" i="5"/>
  <c r="I106" i="5"/>
  <c r="I105" i="5"/>
  <c r="I103" i="5"/>
  <c r="I102" i="5"/>
  <c r="I101" i="5"/>
  <c r="I99" i="5"/>
  <c r="I98" i="5"/>
  <c r="I97" i="5"/>
  <c r="I94" i="5"/>
  <c r="I93" i="5"/>
  <c r="I92" i="5"/>
  <c r="I90" i="5"/>
  <c r="I89" i="5"/>
  <c r="I88" i="5"/>
  <c r="I86" i="5"/>
  <c r="I85" i="5"/>
  <c r="I84" i="5"/>
  <c r="I82" i="5"/>
  <c r="I81" i="5"/>
  <c r="I80" i="5"/>
  <c r="I78" i="5"/>
  <c r="I77" i="5"/>
  <c r="I76" i="5"/>
  <c r="I74" i="5"/>
  <c r="I73" i="5"/>
  <c r="I72" i="5"/>
  <c r="I70" i="5"/>
  <c r="I69" i="5"/>
  <c r="I68" i="5"/>
  <c r="I66" i="5"/>
  <c r="I65" i="5"/>
  <c r="I64" i="5"/>
  <c r="I62" i="5"/>
  <c r="I61" i="5"/>
  <c r="I60" i="5"/>
  <c r="I58" i="5"/>
  <c r="I57" i="5"/>
  <c r="I56" i="5"/>
  <c r="I54" i="5"/>
  <c r="I53" i="5"/>
  <c r="I52" i="5"/>
  <c r="I50" i="5"/>
  <c r="I49" i="5"/>
  <c r="I48" i="5"/>
  <c r="I46" i="5"/>
  <c r="I45" i="5"/>
  <c r="I44" i="5"/>
  <c r="B47" i="5"/>
  <c r="B42" i="5"/>
  <c r="I33" i="5"/>
  <c r="I32" i="5"/>
  <c r="I31" i="5"/>
  <c r="I29" i="5"/>
  <c r="I28" i="5"/>
  <c r="I27" i="5"/>
  <c r="I21" i="5"/>
  <c r="I20" i="5"/>
  <c r="I19" i="5"/>
  <c r="I13" i="5"/>
  <c r="I12" i="5"/>
  <c r="I11" i="5"/>
  <c r="C26" i="5"/>
  <c r="D26" i="5"/>
  <c r="E26" i="5"/>
  <c r="B10" i="5"/>
  <c r="C22" i="5"/>
  <c r="D22" i="5"/>
  <c r="E22" i="5"/>
  <c r="C18" i="5"/>
  <c r="D18" i="5"/>
  <c r="E18" i="5"/>
  <c r="B30" i="5"/>
  <c r="B38" i="5"/>
  <c r="J17" i="10"/>
  <c r="P17" i="10" s="1"/>
  <c r="J18" i="10"/>
  <c r="P18" i="10" s="1"/>
  <c r="L25" i="10"/>
  <c r="M25" i="10"/>
  <c r="N25" i="10"/>
  <c r="O25" i="10"/>
  <c r="K25" i="10"/>
  <c r="L24" i="10"/>
  <c r="M24" i="10"/>
  <c r="N24" i="10"/>
  <c r="O24" i="10"/>
  <c r="K24" i="10"/>
  <c r="B83" i="17" l="1"/>
  <c r="O79" i="17"/>
  <c r="O83" i="17" s="1"/>
  <c r="N84" i="15"/>
  <c r="M85" i="15"/>
  <c r="N85" i="15"/>
  <c r="N37" i="15"/>
  <c r="K84" i="15"/>
  <c r="K83" i="15"/>
  <c r="L83" i="15"/>
  <c r="O82" i="15"/>
  <c r="M83" i="15"/>
  <c r="L84" i="15"/>
  <c r="K85" i="15"/>
  <c r="N83" i="15"/>
  <c r="M84" i="15"/>
  <c r="L85" i="15"/>
  <c r="P82" i="15"/>
  <c r="M37" i="15"/>
  <c r="C37" i="15"/>
  <c r="N80" i="15"/>
  <c r="E37" i="15"/>
  <c r="M79" i="15"/>
  <c r="M81" i="15"/>
  <c r="K37" i="15"/>
  <c r="N81" i="15"/>
  <c r="I37" i="15"/>
  <c r="K79" i="15"/>
  <c r="L79" i="15"/>
  <c r="K80" i="15"/>
  <c r="L80" i="15"/>
  <c r="F37" i="15"/>
  <c r="L37" i="15"/>
  <c r="D37" i="15"/>
  <c r="J37" i="15"/>
  <c r="G37" i="15"/>
  <c r="P37" i="15"/>
  <c r="B37" i="15"/>
  <c r="H37" i="15"/>
  <c r="P19" i="10"/>
  <c r="J86" i="17"/>
  <c r="K86" i="17"/>
  <c r="L86" i="17"/>
  <c r="M86" i="17"/>
  <c r="N86" i="17"/>
  <c r="I40" i="5"/>
  <c r="I41" i="5"/>
  <c r="I39" i="5"/>
  <c r="I36" i="5"/>
  <c r="I37" i="5"/>
  <c r="I35" i="5"/>
  <c r="I24" i="5"/>
  <c r="I25" i="5"/>
  <c r="I23" i="5"/>
  <c r="I16" i="5"/>
  <c r="I17" i="5"/>
  <c r="I15" i="5"/>
  <c r="I8" i="5"/>
  <c r="I9" i="5"/>
  <c r="I7" i="5"/>
  <c r="I3" i="5"/>
  <c r="I4" i="5"/>
  <c r="I2" i="5"/>
  <c r="D12" i="17"/>
  <c r="D11" i="17"/>
  <c r="D10" i="17"/>
  <c r="D7" i="17"/>
  <c r="D4" i="17"/>
  <c r="B9" i="17"/>
  <c r="B4" i="17"/>
  <c r="C66" i="17"/>
  <c r="D66" i="17"/>
  <c r="E66" i="17"/>
  <c r="F66" i="17"/>
  <c r="F85" i="17" s="1"/>
  <c r="G66" i="17"/>
  <c r="H66" i="17"/>
  <c r="I66" i="17"/>
  <c r="J66" i="17"/>
  <c r="J85" i="17" s="1"/>
  <c r="K66" i="17"/>
  <c r="K85" i="17" s="1"/>
  <c r="L66" i="17"/>
  <c r="L85" i="17" s="1"/>
  <c r="M66" i="17"/>
  <c r="N66" i="17"/>
  <c r="N85" i="17" s="1"/>
  <c r="B66" i="17"/>
  <c r="C65" i="17"/>
  <c r="D65" i="17"/>
  <c r="E65" i="17"/>
  <c r="F65" i="17"/>
  <c r="F84" i="17" s="1"/>
  <c r="G65" i="17"/>
  <c r="H65" i="17"/>
  <c r="I65" i="17"/>
  <c r="J65" i="17"/>
  <c r="J68" i="17" s="1"/>
  <c r="K65" i="17"/>
  <c r="K68" i="17" s="1"/>
  <c r="L65" i="17"/>
  <c r="M65" i="17"/>
  <c r="M68" i="17" s="1"/>
  <c r="N65" i="17"/>
  <c r="N84" i="17" s="1"/>
  <c r="O25" i="17"/>
  <c r="I6" i="11"/>
  <c r="I7" i="11"/>
  <c r="I5" i="11"/>
  <c r="F49" i="17"/>
  <c r="G49" i="17"/>
  <c r="O41" i="17"/>
  <c r="D5" i="17"/>
  <c r="D6" i="17"/>
  <c r="O46" i="17"/>
  <c r="O47" i="17"/>
  <c r="O49" i="17" s="1"/>
  <c r="D8" i="17" s="1"/>
  <c r="O48" i="17"/>
  <c r="B49" i="17"/>
  <c r="C49" i="17"/>
  <c r="D49" i="17"/>
  <c r="E49" i="17"/>
  <c r="H49" i="17"/>
  <c r="I49" i="17"/>
  <c r="J49" i="17"/>
  <c r="K49" i="17"/>
  <c r="L49" i="17"/>
  <c r="M49" i="17"/>
  <c r="N49" i="17"/>
  <c r="O50" i="17"/>
  <c r="D9" i="17" s="1"/>
  <c r="B29" i="17"/>
  <c r="O26" i="17"/>
  <c r="B5" i="17" s="1"/>
  <c r="O27" i="17"/>
  <c r="B6" i="17" s="1"/>
  <c r="O28" i="17"/>
  <c r="B7" i="17" s="1"/>
  <c r="C29" i="17"/>
  <c r="D29" i="17"/>
  <c r="E29" i="17"/>
  <c r="F29" i="17"/>
  <c r="G29" i="17"/>
  <c r="H29" i="17"/>
  <c r="I29" i="17"/>
  <c r="J29" i="17"/>
  <c r="K29" i="17"/>
  <c r="L29" i="17"/>
  <c r="M29" i="17"/>
  <c r="N29" i="17"/>
  <c r="O30" i="17"/>
  <c r="O31" i="17"/>
  <c r="O32" i="17"/>
  <c r="B33" i="17"/>
  <c r="C33" i="17"/>
  <c r="D33" i="17"/>
  <c r="E33" i="17"/>
  <c r="F33" i="17"/>
  <c r="F36" i="17" s="1"/>
  <c r="G33" i="17"/>
  <c r="H33" i="17"/>
  <c r="I33" i="17"/>
  <c r="J33" i="17"/>
  <c r="J36" i="17" s="1"/>
  <c r="K33" i="17"/>
  <c r="L33" i="17"/>
  <c r="M33" i="17"/>
  <c r="N33" i="17"/>
  <c r="N36" i="17" s="1"/>
  <c r="O34" i="17"/>
  <c r="O35" i="17"/>
  <c r="B10" i="17" s="1"/>
  <c r="J6" i="11"/>
  <c r="J11" i="10"/>
  <c r="P11" i="10" s="1"/>
  <c r="J10" i="10"/>
  <c r="P10" i="10" s="1"/>
  <c r="B5" i="7"/>
  <c r="C10" i="5"/>
  <c r="D10" i="5"/>
  <c r="E10" i="5"/>
  <c r="B26" i="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N41" i="15"/>
  <c r="N69" i="17" s="1"/>
  <c r="M41" i="15"/>
  <c r="M69" i="17" s="1"/>
  <c r="L41" i="15"/>
  <c r="L69" i="17" s="1"/>
  <c r="K41" i="15"/>
  <c r="K69" i="17" s="1"/>
  <c r="J41" i="15"/>
  <c r="J69" i="17" s="1"/>
  <c r="I41" i="15"/>
  <c r="I69" i="17" s="1"/>
  <c r="H41" i="15"/>
  <c r="H69" i="17" s="1"/>
  <c r="G41" i="15"/>
  <c r="G69" i="17" s="1"/>
  <c r="F41" i="15"/>
  <c r="F69" i="17" s="1"/>
  <c r="E41" i="15"/>
  <c r="E69" i="17" s="1"/>
  <c r="D41" i="15"/>
  <c r="D69" i="17" s="1"/>
  <c r="C41" i="15"/>
  <c r="C69" i="17" s="1"/>
  <c r="B41" i="15"/>
  <c r="B69" i="17" s="1"/>
  <c r="N24" i="15"/>
  <c r="N63" i="17" s="1"/>
  <c r="M24" i="15"/>
  <c r="M63" i="17" s="1"/>
  <c r="L24" i="15"/>
  <c r="L63" i="17" s="1"/>
  <c r="K24" i="15"/>
  <c r="K63" i="17" s="1"/>
  <c r="J24" i="15"/>
  <c r="J63" i="17" s="1"/>
  <c r="I24" i="15"/>
  <c r="I63" i="17" s="1"/>
  <c r="H24" i="15"/>
  <c r="H63" i="17" s="1"/>
  <c r="G24" i="15"/>
  <c r="G63" i="17" s="1"/>
  <c r="F24" i="15"/>
  <c r="F63" i="17" s="1"/>
  <c r="E24" i="15"/>
  <c r="E63" i="17" s="1"/>
  <c r="D24" i="15"/>
  <c r="D63" i="17" s="1"/>
  <c r="C24" i="15"/>
  <c r="C63" i="17" s="1"/>
  <c r="B24" i="15"/>
  <c r="B63" i="17" s="1"/>
  <c r="N20" i="15"/>
  <c r="M20" i="15"/>
  <c r="L20" i="15"/>
  <c r="K20" i="15"/>
  <c r="J20" i="15"/>
  <c r="I20" i="15"/>
  <c r="I62" i="17" s="1"/>
  <c r="H20" i="15"/>
  <c r="H62" i="17" s="1"/>
  <c r="G20" i="15"/>
  <c r="G62" i="17" s="1"/>
  <c r="F20" i="15"/>
  <c r="F62" i="17" s="1"/>
  <c r="E20" i="15"/>
  <c r="E62" i="17" s="1"/>
  <c r="D20" i="15"/>
  <c r="D62" i="17" s="1"/>
  <c r="C20" i="15"/>
  <c r="C62" i="17" s="1"/>
  <c r="B20" i="15"/>
  <c r="N16" i="15"/>
  <c r="N61" i="17" s="1"/>
  <c r="M16" i="15"/>
  <c r="M61" i="17" s="1"/>
  <c r="L16" i="15"/>
  <c r="K16" i="15"/>
  <c r="K61" i="17" s="1"/>
  <c r="J16" i="15"/>
  <c r="I16" i="15"/>
  <c r="I61" i="17" s="1"/>
  <c r="H16" i="15"/>
  <c r="H61" i="17" s="1"/>
  <c r="G16" i="15"/>
  <c r="G61" i="17" s="1"/>
  <c r="F16" i="15"/>
  <c r="F61" i="17" s="1"/>
  <c r="E16" i="15"/>
  <c r="E61" i="17" s="1"/>
  <c r="D16" i="15"/>
  <c r="D61" i="17" s="1"/>
  <c r="C16" i="15"/>
  <c r="C61" i="17" s="1"/>
  <c r="B16" i="15"/>
  <c r="B61" i="17" s="1"/>
  <c r="C7" i="15"/>
  <c r="D7" i="15"/>
  <c r="E7" i="15"/>
  <c r="F7" i="15"/>
  <c r="G7" i="15"/>
  <c r="H7" i="15"/>
  <c r="I7" i="15"/>
  <c r="J7" i="15"/>
  <c r="K7" i="15"/>
  <c r="L7" i="15"/>
  <c r="M7" i="15"/>
  <c r="N7" i="15"/>
  <c r="B7" i="15"/>
  <c r="O44" i="15"/>
  <c r="O94" i="15" s="1"/>
  <c r="O43" i="15"/>
  <c r="O93" i="15" s="1"/>
  <c r="O42" i="15"/>
  <c r="O92" i="15" s="1"/>
  <c r="Q11" i="12"/>
  <c r="Q6" i="12" s="1"/>
  <c r="C25" i="10"/>
  <c r="D25" i="10"/>
  <c r="E25" i="10"/>
  <c r="F25" i="10"/>
  <c r="G25" i="10"/>
  <c r="H25" i="10"/>
  <c r="I25" i="10"/>
  <c r="I34" i="10" s="1"/>
  <c r="B25" i="10"/>
  <c r="C24" i="10"/>
  <c r="D24" i="10"/>
  <c r="E24" i="10"/>
  <c r="F24" i="10"/>
  <c r="G24" i="10"/>
  <c r="H24" i="10"/>
  <c r="H33" i="10" s="1"/>
  <c r="I24" i="10"/>
  <c r="I33" i="10" s="1"/>
  <c r="B24" i="10"/>
  <c r="I19" i="10"/>
  <c r="H19" i="10"/>
  <c r="G19" i="10"/>
  <c r="F19" i="10"/>
  <c r="E19" i="10"/>
  <c r="D19" i="10"/>
  <c r="C19" i="10"/>
  <c r="B19" i="10"/>
  <c r="I12" i="10"/>
  <c r="H12" i="10"/>
  <c r="G12" i="10"/>
  <c r="F12" i="10"/>
  <c r="E12" i="10"/>
  <c r="D12" i="10"/>
  <c r="C12" i="10"/>
  <c r="B12" i="10"/>
  <c r="U13" i="15"/>
  <c r="U12" i="15"/>
  <c r="O58" i="15"/>
  <c r="P45" i="15"/>
  <c r="P41" i="15"/>
  <c r="W10" i="15" s="1"/>
  <c r="P24" i="15"/>
  <c r="W8" i="15" s="1"/>
  <c r="P20" i="15"/>
  <c r="W7" i="15" s="1"/>
  <c r="P16" i="15"/>
  <c r="W6" i="15" s="1"/>
  <c r="P12" i="15"/>
  <c r="W5" i="15" s="1"/>
  <c r="P7" i="15"/>
  <c r="W4" i="15" s="1"/>
  <c r="O40" i="15"/>
  <c r="O90" i="15" s="1"/>
  <c r="O39" i="15"/>
  <c r="O89" i="15" s="1"/>
  <c r="O38" i="15"/>
  <c r="O88" i="15" s="1"/>
  <c r="O27" i="15"/>
  <c r="O25" i="15"/>
  <c r="O23" i="15"/>
  <c r="O73" i="15" s="1"/>
  <c r="O22" i="15"/>
  <c r="O72" i="15" s="1"/>
  <c r="O21" i="15"/>
  <c r="O71" i="15" s="1"/>
  <c r="O19" i="15"/>
  <c r="O69" i="15" s="1"/>
  <c r="O18" i="15"/>
  <c r="O68" i="15" s="1"/>
  <c r="O17" i="15"/>
  <c r="O67" i="15" s="1"/>
  <c r="O15" i="15"/>
  <c r="O65" i="15" s="1"/>
  <c r="O14" i="15"/>
  <c r="O64" i="15" s="1"/>
  <c r="O13" i="15"/>
  <c r="O63" i="15" s="1"/>
  <c r="A94" i="15"/>
  <c r="A93" i="15"/>
  <c r="A92" i="15"/>
  <c r="A89" i="15"/>
  <c r="A88" i="15"/>
  <c r="A77" i="15"/>
  <c r="A76" i="15"/>
  <c r="A75" i="15"/>
  <c r="A73" i="15"/>
  <c r="A72" i="15"/>
  <c r="A71" i="15"/>
  <c r="A69" i="15"/>
  <c r="A68" i="15"/>
  <c r="A67" i="15"/>
  <c r="A65" i="15"/>
  <c r="A64" i="15"/>
  <c r="A63" i="15"/>
  <c r="A61" i="15"/>
  <c r="A60" i="15"/>
  <c r="A59" i="15"/>
  <c r="A56" i="15"/>
  <c r="A55" i="15"/>
  <c r="A54" i="15"/>
  <c r="N94" i="15"/>
  <c r="M94" i="15"/>
  <c r="L94" i="15"/>
  <c r="K94" i="15"/>
  <c r="N93" i="15"/>
  <c r="M93" i="15"/>
  <c r="L93" i="15"/>
  <c r="K93" i="15"/>
  <c r="I93" i="15"/>
  <c r="N92" i="15"/>
  <c r="M92" i="15"/>
  <c r="L92" i="15"/>
  <c r="K92" i="15"/>
  <c r="G92" i="15"/>
  <c r="N90" i="15"/>
  <c r="M90" i="15"/>
  <c r="L90" i="15"/>
  <c r="K90" i="15"/>
  <c r="N89" i="15"/>
  <c r="M89" i="15"/>
  <c r="L89" i="15"/>
  <c r="K89" i="15"/>
  <c r="G89" i="15"/>
  <c r="N88" i="15"/>
  <c r="M88" i="15"/>
  <c r="L88" i="15"/>
  <c r="K88" i="15"/>
  <c r="G88" i="15"/>
  <c r="N77" i="15"/>
  <c r="M77" i="15"/>
  <c r="L77" i="15"/>
  <c r="K77" i="15"/>
  <c r="N75" i="15"/>
  <c r="M75" i="15"/>
  <c r="L75" i="15"/>
  <c r="K75" i="15"/>
  <c r="D75" i="15"/>
  <c r="K73" i="15"/>
  <c r="L73" i="15"/>
  <c r="M73" i="15"/>
  <c r="N73" i="15"/>
  <c r="N72" i="15"/>
  <c r="M72" i="15"/>
  <c r="L72" i="15"/>
  <c r="K72" i="15"/>
  <c r="N71" i="15"/>
  <c r="M71" i="15"/>
  <c r="L71" i="15"/>
  <c r="K71" i="15"/>
  <c r="G71" i="15"/>
  <c r="N69" i="15"/>
  <c r="M69" i="15"/>
  <c r="L69" i="15"/>
  <c r="K69" i="15"/>
  <c r="G69" i="15"/>
  <c r="N68" i="15"/>
  <c r="M68" i="15"/>
  <c r="L68" i="15"/>
  <c r="K68" i="15"/>
  <c r="N67" i="15"/>
  <c r="M67" i="15"/>
  <c r="L67" i="15"/>
  <c r="K67" i="15"/>
  <c r="G67" i="15"/>
  <c r="N65" i="15"/>
  <c r="M65" i="15"/>
  <c r="L65" i="15"/>
  <c r="K65" i="15"/>
  <c r="N64" i="15"/>
  <c r="M64" i="15"/>
  <c r="L64" i="15"/>
  <c r="K64" i="15"/>
  <c r="N63" i="15"/>
  <c r="M63" i="15"/>
  <c r="L63" i="15"/>
  <c r="K63" i="15"/>
  <c r="G63" i="15"/>
  <c r="N55" i="15"/>
  <c r="N56" i="15"/>
  <c r="M56" i="15"/>
  <c r="L56" i="15"/>
  <c r="K56" i="15"/>
  <c r="M55" i="15"/>
  <c r="L55" i="15"/>
  <c r="K55" i="15"/>
  <c r="G55" i="15"/>
  <c r="O5" i="15"/>
  <c r="O55" i="15" s="1"/>
  <c r="O6" i="15"/>
  <c r="O56" i="15" s="1"/>
  <c r="O4" i="15"/>
  <c r="O54" i="15" s="1"/>
  <c r="Q12" i="12"/>
  <c r="Q7" i="12" s="1"/>
  <c r="M85" i="17"/>
  <c r="B85" i="17"/>
  <c r="U11" i="15"/>
  <c r="U10" i="15"/>
  <c r="U9" i="15"/>
  <c r="U8" i="15"/>
  <c r="U7" i="15"/>
  <c r="U6" i="15"/>
  <c r="U5" i="15"/>
  <c r="U4" i="15"/>
  <c r="O29" i="13"/>
  <c r="N29" i="13"/>
  <c r="M29" i="13"/>
  <c r="L29" i="13"/>
  <c r="K29" i="13"/>
  <c r="J29" i="13"/>
  <c r="I29" i="13"/>
  <c r="H29" i="13"/>
  <c r="G29" i="13"/>
  <c r="F29" i="13"/>
  <c r="E29" i="13"/>
  <c r="D29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Q34" i="13" s="1"/>
  <c r="Q38" i="13" s="1"/>
  <c r="Q26" i="13"/>
  <c r="P26" i="13"/>
  <c r="O15" i="12"/>
  <c r="N15" i="12"/>
  <c r="M15" i="12"/>
  <c r="J85" i="15" l="1"/>
  <c r="J84" i="15"/>
  <c r="J83" i="15"/>
  <c r="I85" i="15"/>
  <c r="I83" i="15"/>
  <c r="I84" i="15"/>
  <c r="B93" i="15"/>
  <c r="B84" i="15"/>
  <c r="R84" i="15" s="1"/>
  <c r="B83" i="15"/>
  <c r="C85" i="15"/>
  <c r="C84" i="15"/>
  <c r="C83" i="15"/>
  <c r="G85" i="15"/>
  <c r="G83" i="15"/>
  <c r="G84" i="15"/>
  <c r="D85" i="15"/>
  <c r="D84" i="15"/>
  <c r="D83" i="15"/>
  <c r="F88" i="15"/>
  <c r="F83" i="15"/>
  <c r="F85" i="15"/>
  <c r="F84" i="15"/>
  <c r="H93" i="15"/>
  <c r="H84" i="15"/>
  <c r="H83" i="15"/>
  <c r="H85" i="15"/>
  <c r="E84" i="15"/>
  <c r="E83" i="15"/>
  <c r="E85" i="15"/>
  <c r="B68" i="15"/>
  <c r="B67" i="15"/>
  <c r="R67" i="15" s="1"/>
  <c r="P62" i="15"/>
  <c r="J94" i="15"/>
  <c r="J81" i="15"/>
  <c r="J80" i="15"/>
  <c r="J79" i="15"/>
  <c r="I90" i="15"/>
  <c r="I80" i="15"/>
  <c r="I81" i="15"/>
  <c r="I79" i="15"/>
  <c r="G93" i="15"/>
  <c r="G81" i="15"/>
  <c r="G80" i="15"/>
  <c r="G79" i="15"/>
  <c r="H77" i="15"/>
  <c r="H80" i="15"/>
  <c r="H81" i="15"/>
  <c r="H79" i="15"/>
  <c r="F89" i="15"/>
  <c r="F79" i="15"/>
  <c r="F81" i="15"/>
  <c r="F80" i="15"/>
  <c r="E67" i="15"/>
  <c r="E80" i="15"/>
  <c r="E79" i="15"/>
  <c r="E81" i="15"/>
  <c r="D94" i="15"/>
  <c r="D81" i="15"/>
  <c r="D80" i="15"/>
  <c r="D79" i="15"/>
  <c r="D54" i="15"/>
  <c r="B81" i="15"/>
  <c r="B80" i="15"/>
  <c r="R80" i="15" s="1"/>
  <c r="B79" i="15"/>
  <c r="R79" i="15" s="1"/>
  <c r="C89" i="15"/>
  <c r="C81" i="15"/>
  <c r="C80" i="15"/>
  <c r="C79" i="15"/>
  <c r="H67" i="15"/>
  <c r="H71" i="15"/>
  <c r="I75" i="15"/>
  <c r="F55" i="15"/>
  <c r="F69" i="15"/>
  <c r="J56" i="15"/>
  <c r="H55" i="15"/>
  <c r="H64" i="15"/>
  <c r="J90" i="15"/>
  <c r="I64" i="15"/>
  <c r="F63" i="15"/>
  <c r="J72" i="15"/>
  <c r="J61" i="17"/>
  <c r="M81" i="17"/>
  <c r="C67" i="15"/>
  <c r="L61" i="17"/>
  <c r="L80" i="17" s="1"/>
  <c r="C72" i="15"/>
  <c r="B92" i="15"/>
  <c r="B65" i="15"/>
  <c r="C92" i="15"/>
  <c r="O74" i="15"/>
  <c r="C65" i="15"/>
  <c r="C90" i="15"/>
  <c r="C75" i="15"/>
  <c r="K81" i="17"/>
  <c r="L68" i="17"/>
  <c r="D13" i="17"/>
  <c r="H75" i="15"/>
  <c r="P78" i="15"/>
  <c r="P87" i="15" s="1"/>
  <c r="O91" i="15"/>
  <c r="C54" i="15"/>
  <c r="H89" i="15"/>
  <c r="P95" i="15"/>
  <c r="P74" i="15"/>
  <c r="N82" i="17"/>
  <c r="F82" i="17"/>
  <c r="D64" i="15"/>
  <c r="D89" i="15"/>
  <c r="D90" i="15"/>
  <c r="P70" i="15"/>
  <c r="K54" i="15"/>
  <c r="M82" i="17"/>
  <c r="E64" i="15"/>
  <c r="P91" i="15"/>
  <c r="J54" i="15"/>
  <c r="P66" i="15"/>
  <c r="B80" i="17"/>
  <c r="B89" i="17"/>
  <c r="D56" i="15"/>
  <c r="D65" i="15"/>
  <c r="D71" i="15"/>
  <c r="D72" i="15"/>
  <c r="C80" i="17"/>
  <c r="K80" i="17"/>
  <c r="D88" i="17"/>
  <c r="L88" i="17"/>
  <c r="I54" i="15"/>
  <c r="F80" i="17"/>
  <c r="N80" i="17"/>
  <c r="E56" i="15"/>
  <c r="E88" i="17"/>
  <c r="M88" i="17"/>
  <c r="E94" i="15"/>
  <c r="O70" i="15"/>
  <c r="M80" i="17"/>
  <c r="K82" i="17"/>
  <c r="L89" i="17"/>
  <c r="D89" i="17"/>
  <c r="N68" i="17"/>
  <c r="H59" i="15"/>
  <c r="G59" i="15"/>
  <c r="N59" i="15"/>
  <c r="G60" i="15"/>
  <c r="M60" i="15"/>
  <c r="N60" i="15"/>
  <c r="I60" i="15"/>
  <c r="D60" i="15"/>
  <c r="E60" i="15"/>
  <c r="L60" i="15"/>
  <c r="F61" i="15"/>
  <c r="N61" i="15"/>
  <c r="C61" i="15"/>
  <c r="K61" i="15"/>
  <c r="D61" i="15"/>
  <c r="B61" i="15"/>
  <c r="E61" i="15"/>
  <c r="G61" i="15"/>
  <c r="I76" i="15"/>
  <c r="H86" i="17"/>
  <c r="F76" i="15"/>
  <c r="L59" i="15"/>
  <c r="D12" i="15"/>
  <c r="K60" i="15"/>
  <c r="B60" i="15"/>
  <c r="M59" i="15"/>
  <c r="E59" i="15"/>
  <c r="R101" i="15"/>
  <c r="X12" i="15" s="1"/>
  <c r="K59" i="15"/>
  <c r="C59" i="15"/>
  <c r="J60" i="15"/>
  <c r="J12" i="15"/>
  <c r="J60" i="17" s="1"/>
  <c r="B59" i="15"/>
  <c r="I12" i="15"/>
  <c r="I60" i="17" s="1"/>
  <c r="H60" i="15"/>
  <c r="P12" i="10"/>
  <c r="Q8" i="12"/>
  <c r="D8" i="14" s="1"/>
  <c r="J24" i="10"/>
  <c r="P24" i="10" s="1"/>
  <c r="J25" i="10"/>
  <c r="P25" i="10" s="1"/>
  <c r="K36" i="17"/>
  <c r="O26" i="15"/>
  <c r="E76" i="15"/>
  <c r="I61" i="15"/>
  <c r="H61" i="15"/>
  <c r="I89" i="17"/>
  <c r="H82" i="17"/>
  <c r="L82" i="17"/>
  <c r="I80" i="17"/>
  <c r="G12" i="15"/>
  <c r="F12" i="15"/>
  <c r="O66" i="15"/>
  <c r="O57" i="15"/>
  <c r="F56" i="15"/>
  <c r="E90" i="15"/>
  <c r="E65" i="15"/>
  <c r="D67" i="15"/>
  <c r="F72" i="15"/>
  <c r="E75" i="15"/>
  <c r="F90" i="15"/>
  <c r="D92" i="15"/>
  <c r="H54" i="15"/>
  <c r="F65" i="15"/>
  <c r="C68" i="15"/>
  <c r="C77" i="15"/>
  <c r="E92" i="15"/>
  <c r="G54" i="15"/>
  <c r="B55" i="15"/>
  <c r="F59" i="15"/>
  <c r="C63" i="15"/>
  <c r="D77" i="15"/>
  <c r="C88" i="15"/>
  <c r="F92" i="15"/>
  <c r="F54" i="15"/>
  <c r="C55" i="15"/>
  <c r="B56" i="15"/>
  <c r="D63" i="15"/>
  <c r="B64" i="15"/>
  <c r="E68" i="15"/>
  <c r="D69" i="15"/>
  <c r="B71" i="15"/>
  <c r="C73" i="15"/>
  <c r="E77" i="15"/>
  <c r="D88" i="15"/>
  <c r="B89" i="15"/>
  <c r="R89" i="15" s="1"/>
  <c r="E93" i="15"/>
  <c r="C94" i="15"/>
  <c r="M54" i="15"/>
  <c r="E54" i="15"/>
  <c r="P57" i="15"/>
  <c r="F94" i="15"/>
  <c r="E72" i="15"/>
  <c r="B54" i="15"/>
  <c r="C60" i="15"/>
  <c r="B63" i="15"/>
  <c r="F67" i="15"/>
  <c r="B69" i="15"/>
  <c r="B88" i="15"/>
  <c r="C93" i="15"/>
  <c r="D68" i="15"/>
  <c r="C69" i="15"/>
  <c r="D73" i="15"/>
  <c r="D93" i="15"/>
  <c r="B94" i="15"/>
  <c r="N54" i="15"/>
  <c r="D55" i="15"/>
  <c r="C56" i="15"/>
  <c r="F60" i="15"/>
  <c r="E63" i="15"/>
  <c r="C64" i="15"/>
  <c r="I68" i="15"/>
  <c r="E69" i="15"/>
  <c r="C71" i="15"/>
  <c r="B72" i="15"/>
  <c r="B73" i="15"/>
  <c r="I77" i="15"/>
  <c r="E88" i="15"/>
  <c r="B90" i="15"/>
  <c r="L54" i="15"/>
  <c r="J73" i="15"/>
  <c r="J77" i="15"/>
  <c r="I89" i="15"/>
  <c r="J93" i="15"/>
  <c r="I55" i="15"/>
  <c r="H63" i="15"/>
  <c r="H92" i="15"/>
  <c r="I63" i="15"/>
  <c r="I92" i="15"/>
  <c r="G94" i="15"/>
  <c r="J92" i="15"/>
  <c r="J75" i="15"/>
  <c r="I67" i="15"/>
  <c r="H73" i="15"/>
  <c r="J55" i="15"/>
  <c r="G65" i="15"/>
  <c r="G73" i="15"/>
  <c r="I69" i="15"/>
  <c r="G72" i="15"/>
  <c r="F73" i="15"/>
  <c r="F77" i="15"/>
  <c r="I88" i="15"/>
  <c r="H56" i="15"/>
  <c r="F64" i="15"/>
  <c r="I65" i="15"/>
  <c r="G68" i="15"/>
  <c r="J69" i="15"/>
  <c r="E71" i="15"/>
  <c r="H72" i="15"/>
  <c r="E73" i="15"/>
  <c r="F75" i="15"/>
  <c r="G77" i="15"/>
  <c r="J88" i="15"/>
  <c r="E89" i="15"/>
  <c r="H90" i="15"/>
  <c r="F93" i="15"/>
  <c r="I94" i="15"/>
  <c r="J68" i="15"/>
  <c r="J64" i="15"/>
  <c r="I71" i="15"/>
  <c r="I73" i="15"/>
  <c r="J61" i="15"/>
  <c r="J71" i="15"/>
  <c r="J89" i="15"/>
  <c r="J67" i="15"/>
  <c r="H69" i="15"/>
  <c r="H88" i="15"/>
  <c r="G56" i="15"/>
  <c r="J63" i="15"/>
  <c r="H65" i="15"/>
  <c r="F68" i="15"/>
  <c r="G90" i="15"/>
  <c r="H94" i="15"/>
  <c r="E55" i="15"/>
  <c r="I56" i="15"/>
  <c r="G64" i="15"/>
  <c r="J65" i="15"/>
  <c r="H68" i="15"/>
  <c r="F71" i="15"/>
  <c r="I72" i="15"/>
  <c r="G75" i="15"/>
  <c r="H12" i="15"/>
  <c r="W11" i="15"/>
  <c r="W9" i="15"/>
  <c r="J5" i="11"/>
  <c r="O54" i="17"/>
  <c r="B45" i="17"/>
  <c r="E84" i="17"/>
  <c r="G89" i="17"/>
  <c r="I85" i="17"/>
  <c r="E82" i="17"/>
  <c r="J88" i="17"/>
  <c r="N89" i="17"/>
  <c r="F89" i="17"/>
  <c r="E80" i="17"/>
  <c r="I88" i="17"/>
  <c r="M89" i="17"/>
  <c r="E89" i="17"/>
  <c r="E85" i="17"/>
  <c r="L36" i="17"/>
  <c r="C36" i="17"/>
  <c r="M84" i="17"/>
  <c r="I82" i="17"/>
  <c r="H36" i="17"/>
  <c r="G82" i="17"/>
  <c r="M36" i="17"/>
  <c r="E36" i="17"/>
  <c r="I36" i="17"/>
  <c r="G36" i="17"/>
  <c r="D36" i="17"/>
  <c r="B36" i="17"/>
  <c r="O29" i="17"/>
  <c r="B8" i="17"/>
  <c r="B13" i="17" s="1"/>
  <c r="H80" i="17"/>
  <c r="D85" i="17"/>
  <c r="J84" i="17"/>
  <c r="C85" i="17"/>
  <c r="K88" i="17"/>
  <c r="C88" i="17"/>
  <c r="H85" i="17"/>
  <c r="G85" i="17"/>
  <c r="H88" i="17"/>
  <c r="G88" i="17"/>
  <c r="K89" i="17"/>
  <c r="C89" i="17"/>
  <c r="H84" i="17"/>
  <c r="G84" i="17"/>
  <c r="G80" i="17"/>
  <c r="F88" i="17"/>
  <c r="J89" i="17"/>
  <c r="D80" i="17"/>
  <c r="J7" i="11"/>
  <c r="J19" i="10"/>
  <c r="C5" i="14"/>
  <c r="I26" i="10"/>
  <c r="I84" i="17"/>
  <c r="K84" i="17"/>
  <c r="N88" i="17"/>
  <c r="J82" i="17"/>
  <c r="D84" i="17"/>
  <c r="L84" i="17"/>
  <c r="C84" i="17"/>
  <c r="H89" i="17"/>
  <c r="V11" i="15"/>
  <c r="E81" i="17"/>
  <c r="I35" i="10"/>
  <c r="J12" i="10"/>
  <c r="H81" i="17"/>
  <c r="O24" i="15"/>
  <c r="O63" i="17" s="1"/>
  <c r="O41" i="15"/>
  <c r="O16" i="15"/>
  <c r="O20" i="15"/>
  <c r="O7" i="15"/>
  <c r="L81" i="17"/>
  <c r="J81" i="17"/>
  <c r="C81" i="17"/>
  <c r="D81" i="17"/>
  <c r="I81" i="17"/>
  <c r="B81" i="17"/>
  <c r="G81" i="17"/>
  <c r="N81" i="17"/>
  <c r="O69" i="17"/>
  <c r="C9" i="17" s="1"/>
  <c r="B88" i="17"/>
  <c r="O65" i="17"/>
  <c r="O66" i="17"/>
  <c r="Q11" i="13"/>
  <c r="P29" i="13"/>
  <c r="Q29" i="13"/>
  <c r="Q37" i="13" s="1"/>
  <c r="P25" i="13"/>
  <c r="P27" i="13" s="1"/>
  <c r="Q25" i="13"/>
  <c r="Q27" i="13" s="1"/>
  <c r="Q35" i="13" s="1"/>
  <c r="Q39" i="13" s="1"/>
  <c r="Q15" i="13" s="1"/>
  <c r="Q12" i="13" s="1"/>
  <c r="E11" i="17" s="1"/>
  <c r="R64" i="15" l="1"/>
  <c r="R68" i="15"/>
  <c r="R73" i="15"/>
  <c r="R75" i="15"/>
  <c r="R90" i="15"/>
  <c r="R54" i="15"/>
  <c r="R81" i="15"/>
  <c r="R56" i="15"/>
  <c r="R72" i="15"/>
  <c r="R88" i="15"/>
  <c r="R60" i="15"/>
  <c r="R63" i="15"/>
  <c r="R65" i="15"/>
  <c r="R69" i="15"/>
  <c r="R71" i="15"/>
  <c r="R77" i="15"/>
  <c r="R85" i="15"/>
  <c r="R86" i="15"/>
  <c r="R93" i="15"/>
  <c r="R92" i="15"/>
  <c r="R55" i="15"/>
  <c r="R94" i="15"/>
  <c r="R83" i="15"/>
  <c r="O75" i="15"/>
  <c r="O77" i="15"/>
  <c r="O61" i="17"/>
  <c r="C5" i="17" s="1"/>
  <c r="O28" i="15"/>
  <c r="O37" i="15" s="1"/>
  <c r="J80" i="17"/>
  <c r="H60" i="17"/>
  <c r="H79" i="17" s="1"/>
  <c r="H83" i="17" s="1"/>
  <c r="F60" i="17"/>
  <c r="F64" i="17" s="1"/>
  <c r="G60" i="17"/>
  <c r="G79" i="17" s="1"/>
  <c r="G83" i="17" s="1"/>
  <c r="P108" i="15"/>
  <c r="W14" i="15"/>
  <c r="D60" i="17"/>
  <c r="D83" i="17" s="1"/>
  <c r="C7" i="17"/>
  <c r="O70" i="17"/>
  <c r="C10" i="17" s="1"/>
  <c r="Q13" i="13"/>
  <c r="D7" i="14" s="1"/>
  <c r="C6" i="14"/>
  <c r="C10" i="14" s="1"/>
  <c r="P26" i="10"/>
  <c r="C76" i="15"/>
  <c r="C86" i="17"/>
  <c r="O9" i="15"/>
  <c r="O59" i="15" s="1"/>
  <c r="N12" i="15"/>
  <c r="I59" i="15"/>
  <c r="D68" i="17"/>
  <c r="D76" i="15"/>
  <c r="O10" i="15"/>
  <c r="O60" i="15" s="1"/>
  <c r="E12" i="15"/>
  <c r="H76" i="15"/>
  <c r="J59" i="15"/>
  <c r="B12" i="15"/>
  <c r="C12" i="15"/>
  <c r="I86" i="17"/>
  <c r="K76" i="15"/>
  <c r="D59" i="15"/>
  <c r="R59" i="15" s="1"/>
  <c r="J76" i="15"/>
  <c r="H68" i="17"/>
  <c r="N76" i="15"/>
  <c r="G76" i="15"/>
  <c r="L76" i="15"/>
  <c r="M76" i="15"/>
  <c r="J64" i="17"/>
  <c r="J71" i="17" s="1"/>
  <c r="I64" i="17"/>
  <c r="O11" i="15"/>
  <c r="O61" i="15" s="1"/>
  <c r="M12" i="15"/>
  <c r="M60" i="17" s="1"/>
  <c r="M61" i="15"/>
  <c r="L61" i="15"/>
  <c r="R61" i="15" s="1"/>
  <c r="L12" i="15"/>
  <c r="L60" i="17" s="1"/>
  <c r="K12" i="15"/>
  <c r="K60" i="17" s="1"/>
  <c r="V7" i="15"/>
  <c r="V6" i="15"/>
  <c r="V4" i="15"/>
  <c r="V10" i="15"/>
  <c r="V8" i="15"/>
  <c r="J8" i="11"/>
  <c r="D4" i="16" s="1"/>
  <c r="O89" i="17"/>
  <c r="E10" i="17" s="1"/>
  <c r="O85" i="17"/>
  <c r="O80" i="17"/>
  <c r="E5" i="17" s="1"/>
  <c r="O36" i="17"/>
  <c r="O82" i="17"/>
  <c r="E7" i="17" s="1"/>
  <c r="O84" i="17"/>
  <c r="O88" i="17"/>
  <c r="E9" i="17" s="1"/>
  <c r="F81" i="17"/>
  <c r="C6" i="17"/>
  <c r="C26" i="10"/>
  <c r="D26" i="10"/>
  <c r="E26" i="10"/>
  <c r="F26" i="10"/>
  <c r="G26" i="10"/>
  <c r="H26" i="10"/>
  <c r="B26" i="10"/>
  <c r="D5" i="10"/>
  <c r="O5" i="10" s="1"/>
  <c r="D4" i="10"/>
  <c r="R76" i="15" l="1"/>
  <c r="O76" i="15"/>
  <c r="O78" i="15" s="1"/>
  <c r="O87" i="15" s="1"/>
  <c r="R82" i="15"/>
  <c r="R87" i="15" s="1"/>
  <c r="D64" i="17"/>
  <c r="D71" i="17" s="1"/>
  <c r="H64" i="17"/>
  <c r="H71" i="17" s="1"/>
  <c r="R70" i="15"/>
  <c r="X7" i="15" s="1"/>
  <c r="G64" i="17"/>
  <c r="N60" i="17"/>
  <c r="N79" i="17" s="1"/>
  <c r="N83" i="17" s="1"/>
  <c r="F79" i="17"/>
  <c r="F83" i="17" s="1"/>
  <c r="C60" i="17"/>
  <c r="C64" i="17" s="1"/>
  <c r="E60" i="17"/>
  <c r="E79" i="17" s="1"/>
  <c r="E83" i="17" s="1"/>
  <c r="C5" i="16"/>
  <c r="C6" i="16" s="1"/>
  <c r="R95" i="15"/>
  <c r="X11" i="15" s="1"/>
  <c r="R66" i="15"/>
  <c r="X6" i="15" s="1"/>
  <c r="C68" i="17"/>
  <c r="O67" i="17"/>
  <c r="I68" i="17"/>
  <c r="I71" i="17" s="1"/>
  <c r="D86" i="17"/>
  <c r="R78" i="15"/>
  <c r="X9" i="15" s="1"/>
  <c r="F86" i="17"/>
  <c r="F68" i="17"/>
  <c r="F71" i="17" s="1"/>
  <c r="V9" i="15"/>
  <c r="O12" i="15"/>
  <c r="V5" i="15" s="1"/>
  <c r="O62" i="15"/>
  <c r="B68" i="17"/>
  <c r="B86" i="17"/>
  <c r="G68" i="17"/>
  <c r="G86" i="17"/>
  <c r="E68" i="17"/>
  <c r="E86" i="17"/>
  <c r="I79" i="17"/>
  <c r="I83" i="17" s="1"/>
  <c r="J79" i="17"/>
  <c r="J83" i="17" s="1"/>
  <c r="M79" i="17"/>
  <c r="M83" i="17" s="1"/>
  <c r="M64" i="17"/>
  <c r="M71" i="17" s="1"/>
  <c r="K79" i="17"/>
  <c r="K83" i="17" s="1"/>
  <c r="K64" i="17"/>
  <c r="K71" i="17" s="1"/>
  <c r="R74" i="15"/>
  <c r="X8" i="15" s="1"/>
  <c r="R91" i="15"/>
  <c r="X10" i="15" s="1"/>
  <c r="R57" i="15"/>
  <c r="X4" i="15" s="1"/>
  <c r="D9" i="14"/>
  <c r="O81" i="17"/>
  <c r="E6" i="17" s="1"/>
  <c r="J26" i="10"/>
  <c r="C34" i="10"/>
  <c r="D34" i="10"/>
  <c r="E34" i="10"/>
  <c r="F34" i="10"/>
  <c r="G34" i="10"/>
  <c r="H34" i="10"/>
  <c r="B34" i="10"/>
  <c r="C33" i="10"/>
  <c r="D33" i="10"/>
  <c r="E33" i="10"/>
  <c r="F33" i="10"/>
  <c r="G33" i="10"/>
  <c r="B33" i="10"/>
  <c r="B123" i="7"/>
  <c r="B124" i="7"/>
  <c r="B122" i="7"/>
  <c r="B121" i="7"/>
  <c r="B119" i="7"/>
  <c r="B120" i="7"/>
  <c r="B118" i="7"/>
  <c r="B117" i="7"/>
  <c r="B115" i="7"/>
  <c r="B116" i="7"/>
  <c r="B114" i="7"/>
  <c r="B113" i="7"/>
  <c r="B111" i="7"/>
  <c r="B112" i="7"/>
  <c r="B110" i="7"/>
  <c r="B109" i="7"/>
  <c r="B107" i="7"/>
  <c r="B108" i="7"/>
  <c r="B106" i="7"/>
  <c r="B105" i="7"/>
  <c r="B102" i="7"/>
  <c r="B101" i="7"/>
  <c r="B99" i="7"/>
  <c r="B100" i="7"/>
  <c r="B98" i="7"/>
  <c r="B97" i="7"/>
  <c r="B94" i="7"/>
  <c r="B95" i="7"/>
  <c r="B93" i="7"/>
  <c r="B92" i="7"/>
  <c r="B90" i="7"/>
  <c r="B91" i="7"/>
  <c r="B89" i="7"/>
  <c r="B88" i="7"/>
  <c r="B86" i="7"/>
  <c r="B87" i="7"/>
  <c r="B85" i="7"/>
  <c r="B84" i="7"/>
  <c r="B82" i="7"/>
  <c r="B83" i="7"/>
  <c r="B81" i="7"/>
  <c r="B80" i="7"/>
  <c r="B78" i="7"/>
  <c r="B79" i="7"/>
  <c r="B77" i="7"/>
  <c r="B76" i="7"/>
  <c r="B74" i="7"/>
  <c r="B73" i="7"/>
  <c r="B72" i="7"/>
  <c r="B70" i="7"/>
  <c r="B71" i="7"/>
  <c r="B69" i="7"/>
  <c r="B68" i="7"/>
  <c r="B66" i="7"/>
  <c r="B67" i="7"/>
  <c r="B65" i="7"/>
  <c r="B64" i="7"/>
  <c r="B62" i="7"/>
  <c r="B63" i="7"/>
  <c r="B61" i="7"/>
  <c r="B60" i="7"/>
  <c r="B58" i="7"/>
  <c r="B59" i="7"/>
  <c r="B57" i="7"/>
  <c r="B56" i="7"/>
  <c r="B54" i="7"/>
  <c r="B55" i="7"/>
  <c r="B53" i="7"/>
  <c r="B52" i="7"/>
  <c r="B50" i="7"/>
  <c r="B51" i="7"/>
  <c r="B49" i="7"/>
  <c r="B48" i="7"/>
  <c r="B46" i="7"/>
  <c r="B47" i="7"/>
  <c r="B45" i="7"/>
  <c r="B44" i="7"/>
  <c r="B41" i="7"/>
  <c r="B42" i="7"/>
  <c r="B40" i="7"/>
  <c r="B37" i="7"/>
  <c r="B38" i="7"/>
  <c r="B36" i="7"/>
  <c r="B33" i="7"/>
  <c r="B34" i="7"/>
  <c r="B32" i="7"/>
  <c r="B29" i="7"/>
  <c r="B30" i="7"/>
  <c r="B28" i="7"/>
  <c r="B25" i="7"/>
  <c r="B26" i="7"/>
  <c r="B24" i="7"/>
  <c r="B39" i="7"/>
  <c r="B35" i="7"/>
  <c r="B31" i="7"/>
  <c r="B27" i="7"/>
  <c r="B23" i="7"/>
  <c r="B21" i="7"/>
  <c r="B22" i="7"/>
  <c r="B20" i="7"/>
  <c r="B19" i="7"/>
  <c r="B17" i="7"/>
  <c r="B18" i="7"/>
  <c r="B16" i="7"/>
  <c r="B15" i="7"/>
  <c r="B9" i="7"/>
  <c r="B10" i="7"/>
  <c r="B13" i="7"/>
  <c r="B14" i="7"/>
  <c r="B12" i="7"/>
  <c r="B11" i="7"/>
  <c r="B8" i="7"/>
  <c r="B7" i="7"/>
  <c r="B4" i="7"/>
  <c r="B3" i="7"/>
  <c r="O108" i="15" l="1"/>
  <c r="B5" i="16" s="1"/>
  <c r="B6" i="16" s="1"/>
  <c r="E64" i="17"/>
  <c r="E71" i="17" s="1"/>
  <c r="B64" i="17"/>
  <c r="B71" i="17" s="1"/>
  <c r="V14" i="15"/>
  <c r="G71" i="17"/>
  <c r="N64" i="17"/>
  <c r="N71" i="17" s="1"/>
  <c r="R62" i="15"/>
  <c r="X5" i="15" s="1"/>
  <c r="C83" i="17"/>
  <c r="O60" i="17"/>
  <c r="C4" i="17" s="1"/>
  <c r="C71" i="17"/>
  <c r="L79" i="17"/>
  <c r="L83" i="17" s="1"/>
  <c r="L64" i="17"/>
  <c r="L71" i="17" s="1"/>
  <c r="C35" i="10"/>
  <c r="J34" i="10"/>
  <c r="D6" i="14" s="1"/>
  <c r="B35" i="10"/>
  <c r="J33" i="10"/>
  <c r="D5" i="14" s="1"/>
  <c r="H35" i="10"/>
  <c r="G35" i="10"/>
  <c r="F35" i="10"/>
  <c r="E35" i="10"/>
  <c r="D35" i="10"/>
  <c r="O71" i="17" l="1"/>
  <c r="O64" i="17"/>
  <c r="D10" i="14"/>
  <c r="J35" i="10"/>
  <c r="B100" i="5"/>
  <c r="E120" i="5"/>
  <c r="E116" i="5"/>
  <c r="E112" i="5"/>
  <c r="E108" i="5"/>
  <c r="E104" i="5"/>
  <c r="E100" i="5"/>
  <c r="E95" i="5"/>
  <c r="E91" i="5"/>
  <c r="E87" i="5"/>
  <c r="E83" i="5"/>
  <c r="E79" i="5"/>
  <c r="E75" i="5"/>
  <c r="E71" i="5"/>
  <c r="E67" i="5"/>
  <c r="E63" i="5"/>
  <c r="E59" i="5"/>
  <c r="E55" i="5"/>
  <c r="E51" i="5"/>
  <c r="E47" i="5"/>
  <c r="E42" i="5"/>
  <c r="E38" i="5"/>
  <c r="E34" i="5"/>
  <c r="E30" i="5"/>
  <c r="E14" i="5"/>
  <c r="E5" i="5"/>
  <c r="D120" i="5"/>
  <c r="C120" i="5"/>
  <c r="B120" i="5"/>
  <c r="D116" i="5"/>
  <c r="C116" i="5"/>
  <c r="B116" i="5"/>
  <c r="D112" i="5"/>
  <c r="C112" i="5"/>
  <c r="B112" i="5"/>
  <c r="D108" i="5"/>
  <c r="C108" i="5"/>
  <c r="B108" i="5"/>
  <c r="D104" i="5"/>
  <c r="C104" i="5"/>
  <c r="B104" i="5"/>
  <c r="D100" i="5"/>
  <c r="C100" i="5"/>
  <c r="D95" i="5"/>
  <c r="C95" i="5"/>
  <c r="B95" i="5"/>
  <c r="D91" i="5"/>
  <c r="C91" i="5"/>
  <c r="B91" i="5"/>
  <c r="D87" i="5"/>
  <c r="C87" i="5"/>
  <c r="B87" i="5"/>
  <c r="D83" i="5"/>
  <c r="C83" i="5"/>
  <c r="B83" i="5"/>
  <c r="D79" i="5"/>
  <c r="C79" i="5"/>
  <c r="B79" i="5"/>
  <c r="D75" i="5"/>
  <c r="C75" i="5"/>
  <c r="B75" i="5"/>
  <c r="D71" i="5"/>
  <c r="C71" i="5"/>
  <c r="B71" i="5"/>
  <c r="D67" i="5"/>
  <c r="C67" i="5"/>
  <c r="B67" i="5"/>
  <c r="D63" i="5"/>
  <c r="C63" i="5"/>
  <c r="B63" i="5"/>
  <c r="D59" i="5"/>
  <c r="C59" i="5"/>
  <c r="B59" i="5"/>
  <c r="D55" i="5"/>
  <c r="C55" i="5"/>
  <c r="B55" i="5"/>
  <c r="D51" i="5"/>
  <c r="C51" i="5"/>
  <c r="B51" i="5"/>
  <c r="D47" i="5"/>
  <c r="C47" i="5"/>
  <c r="D34" i="5"/>
  <c r="C34" i="5"/>
  <c r="B34" i="5"/>
  <c r="C30" i="5"/>
  <c r="B22" i="5"/>
  <c r="B8" i="9" s="1"/>
  <c r="D14" i="5"/>
  <c r="C14" i="5"/>
  <c r="B14" i="5"/>
  <c r="D42" i="5"/>
  <c r="C42" i="5"/>
  <c r="D38" i="5"/>
  <c r="D30" i="5" s="1"/>
  <c r="C38" i="5"/>
  <c r="B18" i="5"/>
  <c r="C5" i="5"/>
  <c r="D5" i="5"/>
  <c r="B5" i="5"/>
  <c r="E4" i="17" l="1"/>
  <c r="B24" i="9"/>
  <c r="B37" i="9"/>
  <c r="B34" i="9"/>
  <c r="D34" i="9" s="1"/>
  <c r="D24" i="9"/>
  <c r="B13" i="9"/>
  <c r="B7" i="9"/>
  <c r="E7" i="9" s="1"/>
  <c r="B35" i="9"/>
  <c r="D13" i="9"/>
  <c r="E8" i="6"/>
  <c r="B36" i="9"/>
  <c r="E13" i="9"/>
  <c r="E24" i="9"/>
  <c r="B9" i="9"/>
  <c r="D9" i="9" s="1"/>
  <c r="B10" i="9"/>
  <c r="E10" i="9" s="1"/>
  <c r="E12" i="6"/>
  <c r="B21" i="9"/>
  <c r="E21" i="9" s="1"/>
  <c r="B12" i="9"/>
  <c r="E12" i="9" s="1"/>
  <c r="B6" i="9"/>
  <c r="E6" i="9" s="1"/>
  <c r="B11" i="9"/>
  <c r="C11" i="9" s="1"/>
  <c r="B38" i="9"/>
  <c r="B23" i="9"/>
  <c r="D23" i="9" s="1"/>
  <c r="E16" i="6"/>
  <c r="C8" i="6"/>
  <c r="B20" i="9"/>
  <c r="E20" i="9" s="1"/>
  <c r="G16" i="6"/>
  <c r="B17" i="9"/>
  <c r="D17" i="9" s="1"/>
  <c r="B33" i="9"/>
  <c r="E33" i="9" s="1"/>
  <c r="G8" i="6"/>
  <c r="C12" i="6"/>
  <c r="B22" i="9"/>
  <c r="F22" i="9" s="1"/>
  <c r="B26" i="9"/>
  <c r="F26" i="9" s="1"/>
  <c r="B29" i="9"/>
  <c r="D29" i="9" s="1"/>
  <c r="B25" i="9"/>
  <c r="E25" i="9" s="1"/>
  <c r="B27" i="9"/>
  <c r="F27" i="9" s="1"/>
  <c r="C4" i="6"/>
  <c r="B19" i="9"/>
  <c r="C19" i="9" s="1"/>
  <c r="G19" i="9" s="1"/>
  <c r="B28" i="9"/>
  <c r="F28" i="9" s="1"/>
  <c r="C24" i="9"/>
  <c r="G24" i="9" s="1"/>
  <c r="E4" i="6"/>
  <c r="F13" i="9"/>
  <c r="C16" i="6"/>
  <c r="F24" i="9"/>
  <c r="G12" i="6"/>
  <c r="B18" i="9"/>
  <c r="E18" i="9" s="1"/>
  <c r="E5" i="9" l="1"/>
  <c r="C20" i="9"/>
  <c r="G20" i="9" s="1"/>
  <c r="B4" i="6"/>
  <c r="H4" i="6" s="1"/>
  <c r="E34" i="9"/>
  <c r="F33" i="9"/>
  <c r="F34" i="9"/>
  <c r="C34" i="9"/>
  <c r="C9" i="9"/>
  <c r="D7" i="9"/>
  <c r="F7" i="9"/>
  <c r="C7" i="9"/>
  <c r="F5" i="9"/>
  <c r="D20" i="9"/>
  <c r="B8" i="6"/>
  <c r="F9" i="9"/>
  <c r="C22" i="9"/>
  <c r="G22" i="9" s="1"/>
  <c r="D12" i="9"/>
  <c r="D10" i="9"/>
  <c r="E23" i="9"/>
  <c r="D21" i="9"/>
  <c r="E9" i="9"/>
  <c r="F21" i="9"/>
  <c r="F20" i="9"/>
  <c r="F6" i="9"/>
  <c r="C21" i="9"/>
  <c r="G21" i="9" s="1"/>
  <c r="E27" i="9"/>
  <c r="D11" i="9"/>
  <c r="E22" i="9"/>
  <c r="C38" i="9"/>
  <c r="D22" i="9"/>
  <c r="F36" i="9"/>
  <c r="E11" i="9"/>
  <c r="D33" i="9"/>
  <c r="F11" i="9"/>
  <c r="D37" i="9"/>
  <c r="F23" i="9"/>
  <c r="E38" i="9"/>
  <c r="C35" i="9"/>
  <c r="C10" i="9"/>
  <c r="C20" i="6"/>
  <c r="C23" i="9"/>
  <c r="G13" i="9"/>
  <c r="F18" i="9"/>
  <c r="E17" i="9"/>
  <c r="B12" i="6"/>
  <c r="F12" i="6" s="1"/>
  <c r="D35" i="9"/>
  <c r="D38" i="9"/>
  <c r="F12" i="9"/>
  <c r="F38" i="9"/>
  <c r="C37" i="9"/>
  <c r="C36" i="9"/>
  <c r="C33" i="9"/>
  <c r="G33" i="9" s="1"/>
  <c r="D6" i="9"/>
  <c r="E35" i="9"/>
  <c r="D36" i="9"/>
  <c r="F17" i="9"/>
  <c r="F35" i="9"/>
  <c r="F37" i="9"/>
  <c r="E36" i="9"/>
  <c r="F10" i="9"/>
  <c r="C12" i="9"/>
  <c r="E37" i="9"/>
  <c r="D27" i="9"/>
  <c r="D25" i="9"/>
  <c r="C17" i="9"/>
  <c r="G17" i="9" s="1"/>
  <c r="G20" i="6"/>
  <c r="F29" i="9"/>
  <c r="C29" i="9"/>
  <c r="G29" i="9" s="1"/>
  <c r="D5" i="9"/>
  <c r="E29" i="9"/>
  <c r="B16" i="6"/>
  <c r="D16" i="6" s="1"/>
  <c r="C25" i="9"/>
  <c r="G25" i="9" s="1"/>
  <c r="F25" i="9"/>
  <c r="D19" i="9"/>
  <c r="E19" i="9"/>
  <c r="E28" i="9"/>
  <c r="D28" i="9"/>
  <c r="E20" i="6"/>
  <c r="D26" i="9"/>
  <c r="F19" i="9"/>
  <c r="E26" i="9"/>
  <c r="C26" i="9"/>
  <c r="C27" i="9"/>
  <c r="G27" i="9" s="1"/>
  <c r="C28" i="9"/>
  <c r="G28" i="9" s="1"/>
  <c r="C18" i="9"/>
  <c r="D18" i="9"/>
  <c r="G8" i="9"/>
  <c r="F4" i="6" l="1"/>
  <c r="D4" i="6"/>
  <c r="G34" i="9"/>
  <c r="G38" i="9"/>
  <c r="G37" i="9"/>
  <c r="G35" i="9"/>
  <c r="G36" i="9"/>
  <c r="G26" i="9"/>
  <c r="G18" i="9"/>
  <c r="G23" i="9"/>
  <c r="G9" i="9"/>
  <c r="G6" i="9"/>
  <c r="G7" i="9"/>
  <c r="D12" i="6"/>
  <c r="G12" i="9"/>
  <c r="H12" i="6"/>
  <c r="D8" i="6"/>
  <c r="F8" i="6"/>
  <c r="H8" i="6"/>
  <c r="G5" i="9"/>
  <c r="G10" i="9"/>
  <c r="G11" i="9"/>
  <c r="H16" i="6"/>
  <c r="F16" i="6"/>
  <c r="B20" i="6"/>
  <c r="H20" i="6" s="1"/>
  <c r="D20" i="6" l="1"/>
  <c r="F20" i="6"/>
  <c r="O68" i="17" l="1"/>
  <c r="C8" i="17" l="1"/>
  <c r="C13" i="17" s="1"/>
  <c r="C14" i="17" s="1"/>
  <c r="B87" i="17" l="1"/>
  <c r="C87" i="17"/>
  <c r="C93" i="17" s="1"/>
  <c r="F87" i="17"/>
  <c r="F93" i="17" s="1"/>
  <c r="D87" i="17"/>
  <c r="B93" i="17" l="1"/>
  <c r="D93" i="17"/>
  <c r="K87" i="17"/>
  <c r="K93" i="17" s="1"/>
  <c r="J87" i="17"/>
  <c r="J93" i="17" s="1"/>
  <c r="H87" i="17"/>
  <c r="H93" i="17" s="1"/>
  <c r="M87" i="17"/>
  <c r="M93" i="17" s="1"/>
  <c r="N87" i="17"/>
  <c r="N93" i="17" s="1"/>
  <c r="L87" i="17"/>
  <c r="L93" i="17" s="1"/>
  <c r="G87" i="17"/>
  <c r="G93" i="17" s="1"/>
  <c r="O86" i="17"/>
  <c r="I87" i="17"/>
  <c r="I93" i="17" s="1"/>
  <c r="E87" i="17"/>
  <c r="E93" i="17" s="1"/>
  <c r="O87" i="17" l="1"/>
  <c r="E8" i="17" s="1"/>
  <c r="G13" i="17"/>
  <c r="F13" i="17"/>
  <c r="E13" i="17"/>
  <c r="E12" i="17"/>
  <c r="X14" i="15"/>
  <c r="X13" i="15"/>
  <c r="O92" i="17"/>
  <c r="O93" i="17"/>
  <c r="R105" i="15"/>
  <c r="R108" i="15"/>
  <c r="D5" i="16"/>
  <c r="D6" i="16"/>
</calcChain>
</file>

<file path=xl/sharedStrings.xml><?xml version="1.0" encoding="utf-8"?>
<sst xmlns="http://schemas.openxmlformats.org/spreadsheetml/2006/main" count="3369" uniqueCount="705">
  <si>
    <t>CONCELLO</t>
  </si>
  <si>
    <t>NIVEL ACTUAL DE RISCO</t>
  </si>
  <si>
    <t>CAMBIO PREVISTO EN FRECUENCIA</t>
  </si>
  <si>
    <t>MARCO TEMPORAL</t>
  </si>
  <si>
    <t>A Arnoia</t>
  </si>
  <si>
    <t>Sarreaus</t>
  </si>
  <si>
    <t>Taboadela</t>
  </si>
  <si>
    <t>A Bola</t>
  </si>
  <si>
    <t>Maside</t>
  </si>
  <si>
    <t>Trasmiras</t>
  </si>
  <si>
    <t>Carballeda de Avia</t>
  </si>
  <si>
    <t>Abegondo</t>
  </si>
  <si>
    <t>Ames</t>
  </si>
  <si>
    <t>Aranga</t>
  </si>
  <si>
    <t>Ares</t>
  </si>
  <si>
    <t>Arteixo</t>
  </si>
  <si>
    <t>Arzúa</t>
  </si>
  <si>
    <t>A Baña</t>
  </si>
  <si>
    <t>Bergondo</t>
  </si>
  <si>
    <t>Betanzos</t>
  </si>
  <si>
    <t>Boimorto</t>
  </si>
  <si>
    <t>Boiro</t>
  </si>
  <si>
    <t>Boqueixón</t>
  </si>
  <si>
    <t>Brión</t>
  </si>
  <si>
    <t>Cabana de Bergantiños</t>
  </si>
  <si>
    <t>Cabanas</t>
  </si>
  <si>
    <t>Camariñas</t>
  </si>
  <si>
    <t>Cambre</t>
  </si>
  <si>
    <t>Toques</t>
  </si>
  <si>
    <t>Tordoia</t>
  </si>
  <si>
    <t>Touro</t>
  </si>
  <si>
    <t>Trazo</t>
  </si>
  <si>
    <t>Valdoviño</t>
  </si>
  <si>
    <t>A Capela</t>
  </si>
  <si>
    <t>Carballo</t>
  </si>
  <si>
    <t>Carnota</t>
  </si>
  <si>
    <t>Carral</t>
  </si>
  <si>
    <t>Cedeira</t>
  </si>
  <si>
    <t>Cee</t>
  </si>
  <si>
    <t>Vilarmaior</t>
  </si>
  <si>
    <t>Vimianzo</t>
  </si>
  <si>
    <t>Zas</t>
  </si>
  <si>
    <t>Cariño</t>
  </si>
  <si>
    <t>Oza-Cesuras</t>
  </si>
  <si>
    <t>Abadín</t>
  </si>
  <si>
    <t>Verea</t>
  </si>
  <si>
    <t>Cerceda</t>
  </si>
  <si>
    <t>Cerdido</t>
  </si>
  <si>
    <t>Coirós</t>
  </si>
  <si>
    <t>Corcubión</t>
  </si>
  <si>
    <t>Coristanco</t>
  </si>
  <si>
    <t>A Coruña</t>
  </si>
  <si>
    <t>Culleredo</t>
  </si>
  <si>
    <t>Curtis</t>
  </si>
  <si>
    <t>Dodro</t>
  </si>
  <si>
    <t>Dumbría</t>
  </si>
  <si>
    <t>Fene</t>
  </si>
  <si>
    <t>Ferrol</t>
  </si>
  <si>
    <t>Fisterra</t>
  </si>
  <si>
    <t>Frades</t>
  </si>
  <si>
    <t>Irixoa</t>
  </si>
  <si>
    <t>Laxe</t>
  </si>
  <si>
    <t>A Laracha</t>
  </si>
  <si>
    <t>Lousame</t>
  </si>
  <si>
    <t>Malpica de Bergantiños</t>
  </si>
  <si>
    <t>Mañón</t>
  </si>
  <si>
    <t>Mazaricos</t>
  </si>
  <si>
    <t>Melide</t>
  </si>
  <si>
    <t>Mesía</t>
  </si>
  <si>
    <t>Miño</t>
  </si>
  <si>
    <t>Moeche</t>
  </si>
  <si>
    <t>Monfero</t>
  </si>
  <si>
    <t>Mugardos</t>
  </si>
  <si>
    <t>Muxía</t>
  </si>
  <si>
    <t>Muros</t>
  </si>
  <si>
    <t>Narón</t>
  </si>
  <si>
    <t>Neda</t>
  </si>
  <si>
    <t>Negreira</t>
  </si>
  <si>
    <t>Noia</t>
  </si>
  <si>
    <t>Oleiros</t>
  </si>
  <si>
    <t>Ordes</t>
  </si>
  <si>
    <t>Oroso</t>
  </si>
  <si>
    <t>Ortigueira</t>
  </si>
  <si>
    <t>Outes</t>
  </si>
  <si>
    <t>Paderne</t>
  </si>
  <si>
    <t>Padrón</t>
  </si>
  <si>
    <t>O Pino</t>
  </si>
  <si>
    <t>A Pobra do Caramiñal</t>
  </si>
  <si>
    <t>Ponteceso</t>
  </si>
  <si>
    <t>Pontedeume</t>
  </si>
  <si>
    <t>As Pontes de García Rodríguez</t>
  </si>
  <si>
    <t>Porto do Son</t>
  </si>
  <si>
    <t>Rianxo</t>
  </si>
  <si>
    <t>Ribeira</t>
  </si>
  <si>
    <t>Rois</t>
  </si>
  <si>
    <t>Sada</t>
  </si>
  <si>
    <t>San Sadurniño</t>
  </si>
  <si>
    <t>Santa Comba</t>
  </si>
  <si>
    <t>Santiago de Compostela</t>
  </si>
  <si>
    <t>Santiso</t>
  </si>
  <si>
    <t>Sobrado</t>
  </si>
  <si>
    <t>As Somozas</t>
  </si>
  <si>
    <t>Teo</t>
  </si>
  <si>
    <t>Val do Dubra</t>
  </si>
  <si>
    <t>Vedra</t>
  </si>
  <si>
    <t>Vilasantar</t>
  </si>
  <si>
    <t>Alfoz</t>
  </si>
  <si>
    <t>Melón</t>
  </si>
  <si>
    <t>Antas de Ulla</t>
  </si>
  <si>
    <t>Baleira</t>
  </si>
  <si>
    <t>Barreiros</t>
  </si>
  <si>
    <t>Bóveda</t>
  </si>
  <si>
    <t>Carballedo</t>
  </si>
  <si>
    <t>Becerreá</t>
  </si>
  <si>
    <t>Castro de Rei</t>
  </si>
  <si>
    <t>Friol</t>
  </si>
  <si>
    <t>Begonte</t>
  </si>
  <si>
    <t>Cospeito</t>
  </si>
  <si>
    <t>Chantada</t>
  </si>
  <si>
    <t>Folgoso do Courel</t>
  </si>
  <si>
    <t>A Fonsagrada</t>
  </si>
  <si>
    <t>Foz</t>
  </si>
  <si>
    <t>Xermade</t>
  </si>
  <si>
    <t>Castroverde</t>
  </si>
  <si>
    <t>Triacastela</t>
  </si>
  <si>
    <t>Cervantes</t>
  </si>
  <si>
    <t>Cervo</t>
  </si>
  <si>
    <t>O Corgo</t>
  </si>
  <si>
    <t>Guitiriz</t>
  </si>
  <si>
    <t>Guntín</t>
  </si>
  <si>
    <t>O Incio</t>
  </si>
  <si>
    <t>Xove</t>
  </si>
  <si>
    <t>Láncara</t>
  </si>
  <si>
    <t>Baralla</t>
  </si>
  <si>
    <t>Burela</t>
  </si>
  <si>
    <t>Lourenzá</t>
  </si>
  <si>
    <t>Lugo</t>
  </si>
  <si>
    <t>Meira</t>
  </si>
  <si>
    <t>Mondoñedo</t>
  </si>
  <si>
    <t>Monforte de Lemos</t>
  </si>
  <si>
    <t>Monterroso</t>
  </si>
  <si>
    <t>Muras</t>
  </si>
  <si>
    <t>Navia de Suarna</t>
  </si>
  <si>
    <t>Negueira de Muñiz</t>
  </si>
  <si>
    <t>Allariz</t>
  </si>
  <si>
    <t>As Nogais</t>
  </si>
  <si>
    <t>Ourol</t>
  </si>
  <si>
    <t>Gomesende</t>
  </si>
  <si>
    <t>Outeiro de Rei</t>
  </si>
  <si>
    <t>Xunqueira de Ambía</t>
  </si>
  <si>
    <t>Palas de Rei</t>
  </si>
  <si>
    <t>Pantón</t>
  </si>
  <si>
    <t>Paradela</t>
  </si>
  <si>
    <t>Xunqueira de Espadanedo</t>
  </si>
  <si>
    <t>O Páramo</t>
  </si>
  <si>
    <t>A Pastoriza</t>
  </si>
  <si>
    <t>Larouco</t>
  </si>
  <si>
    <t>Pedrafita do Cebreiro</t>
  </si>
  <si>
    <t>Laza</t>
  </si>
  <si>
    <t>Pol</t>
  </si>
  <si>
    <t>Baltar</t>
  </si>
  <si>
    <t>A Pobra do Brollón</t>
  </si>
  <si>
    <t>A Pontenova</t>
  </si>
  <si>
    <t>Portomarín</t>
  </si>
  <si>
    <t>Quiroga</t>
  </si>
  <si>
    <t>Ribadeo</t>
  </si>
  <si>
    <t>Ribas de Sil</t>
  </si>
  <si>
    <t>Barbadás</t>
  </si>
  <si>
    <t>Ribeira de Piquín</t>
  </si>
  <si>
    <t>Riotorto</t>
  </si>
  <si>
    <t>Samos</t>
  </si>
  <si>
    <t>Rábade</t>
  </si>
  <si>
    <t>Sarria</t>
  </si>
  <si>
    <t>O Saviñao</t>
  </si>
  <si>
    <t>Os Blancos</t>
  </si>
  <si>
    <t>Sober</t>
  </si>
  <si>
    <t>Taboada</t>
  </si>
  <si>
    <t>Trabada</t>
  </si>
  <si>
    <t>O Valadouro</t>
  </si>
  <si>
    <t>O Vicedo</t>
  </si>
  <si>
    <t>Vilalba</t>
  </si>
  <si>
    <t>Viveiro</t>
  </si>
  <si>
    <t>Amoeiro</t>
  </si>
  <si>
    <t>Avión</t>
  </si>
  <si>
    <t>Bande</t>
  </si>
  <si>
    <t>Baños de Molgas</t>
  </si>
  <si>
    <t>O Barco de Valdeorras</t>
  </si>
  <si>
    <t>Beade</t>
  </si>
  <si>
    <t>Beariz</t>
  </si>
  <si>
    <t>Boborás</t>
  </si>
  <si>
    <t>O Bolo</t>
  </si>
  <si>
    <t>Calvos de Randín</t>
  </si>
  <si>
    <t>Castrelo de Miño</t>
  </si>
  <si>
    <t>Carballeda de Valdeorras</t>
  </si>
  <si>
    <t>O Carballiño</t>
  </si>
  <si>
    <t>Cartelle</t>
  </si>
  <si>
    <t>Castrelo do Val</t>
  </si>
  <si>
    <t>Castro Caldelas</t>
  </si>
  <si>
    <t>Coles</t>
  </si>
  <si>
    <t>Celanova</t>
  </si>
  <si>
    <t>Cenlle</t>
  </si>
  <si>
    <t>Cortegada</t>
  </si>
  <si>
    <t>Cualedro</t>
  </si>
  <si>
    <t>Chandrexa de Queixa</t>
  </si>
  <si>
    <t>Entrimo</t>
  </si>
  <si>
    <t>Esgos</t>
  </si>
  <si>
    <t>Xinzo de Limia</t>
  </si>
  <si>
    <t>A Gudiña</t>
  </si>
  <si>
    <t>O Irixo</t>
  </si>
  <si>
    <t>Leiro</t>
  </si>
  <si>
    <t>Lobeira</t>
  </si>
  <si>
    <t>Lobios</t>
  </si>
  <si>
    <t>Maceda</t>
  </si>
  <si>
    <t>Manzaneda</t>
  </si>
  <si>
    <t>A Merca</t>
  </si>
  <si>
    <t>A Mezquita</t>
  </si>
  <si>
    <t>Montederramo</t>
  </si>
  <si>
    <t>Monterrei</t>
  </si>
  <si>
    <t>Muíños</t>
  </si>
  <si>
    <t>Nogueira de Ramuín</t>
  </si>
  <si>
    <t>Valga</t>
  </si>
  <si>
    <t>Oímbra</t>
  </si>
  <si>
    <t>Vigo</t>
  </si>
  <si>
    <t>Vilaboa</t>
  </si>
  <si>
    <t>Vila de Cruces</t>
  </si>
  <si>
    <t>Vilagarcía de Arousa</t>
  </si>
  <si>
    <t>Vilanova de Arousa</t>
  </si>
  <si>
    <t>A Illa de Arousa</t>
  </si>
  <si>
    <t>Ourense</t>
  </si>
  <si>
    <t>Paderne de Allariz</t>
  </si>
  <si>
    <t>Padrenda</t>
  </si>
  <si>
    <t>Porqueira</t>
  </si>
  <si>
    <t>Parada de Sil</t>
  </si>
  <si>
    <t>Punxín</t>
  </si>
  <si>
    <t>O Pereiro de Aguiar</t>
  </si>
  <si>
    <t>Quintela de Leirado</t>
  </si>
  <si>
    <t>A Peroxa</t>
  </si>
  <si>
    <t>Petín</t>
  </si>
  <si>
    <t>Piñor</t>
  </si>
  <si>
    <t>Rairiz de Veiga</t>
  </si>
  <si>
    <t>A Pobra de Trives</t>
  </si>
  <si>
    <t>Pontedeva</t>
  </si>
  <si>
    <t>Ramirás</t>
  </si>
  <si>
    <t>San Amaro</t>
  </si>
  <si>
    <t>Ribadavia</t>
  </si>
  <si>
    <t>San Xoán de Río</t>
  </si>
  <si>
    <t>Riós</t>
  </si>
  <si>
    <t>A Rúa</t>
  </si>
  <si>
    <t>San Cibrao das Viñas</t>
  </si>
  <si>
    <t>Rubiá</t>
  </si>
  <si>
    <t>Sandiás</t>
  </si>
  <si>
    <t>San Cristovo de Cea</t>
  </si>
  <si>
    <t>A Teixeira</t>
  </si>
  <si>
    <t>Toén</t>
  </si>
  <si>
    <t>A Veiga</t>
  </si>
  <si>
    <t>Verín</t>
  </si>
  <si>
    <t>Viana do Bolo</t>
  </si>
  <si>
    <t>Vilamarín</t>
  </si>
  <si>
    <t>Vilamartín de Valdeorras</t>
  </si>
  <si>
    <t>Vilar de Barrio</t>
  </si>
  <si>
    <t>Vilar de Santos</t>
  </si>
  <si>
    <t>Vilardevós</t>
  </si>
  <si>
    <t>Vilariño de Conso</t>
  </si>
  <si>
    <t>Arbo</t>
  </si>
  <si>
    <t>Barro</t>
  </si>
  <si>
    <t>Baiona</t>
  </si>
  <si>
    <t>Bueu</t>
  </si>
  <si>
    <t>Cerdedo-Cotobade</t>
  </si>
  <si>
    <t>Caldas de Reis</t>
  </si>
  <si>
    <t>Cambados</t>
  </si>
  <si>
    <t>Campo Lameiro</t>
  </si>
  <si>
    <t>Cangas</t>
  </si>
  <si>
    <t>A Cañiza</t>
  </si>
  <si>
    <t>Catoira</t>
  </si>
  <si>
    <t>Covelo</t>
  </si>
  <si>
    <t>Meaño</t>
  </si>
  <si>
    <t>Crecente</t>
  </si>
  <si>
    <t>Nigrán</t>
  </si>
  <si>
    <t>Oia</t>
  </si>
  <si>
    <t>Cuntis</t>
  </si>
  <si>
    <t>Dozón</t>
  </si>
  <si>
    <t>A Estrada</t>
  </si>
  <si>
    <t>Pazos de Borbén</t>
  </si>
  <si>
    <t>Pontevedra</t>
  </si>
  <si>
    <t>Forcarei</t>
  </si>
  <si>
    <t>Fornelos de Montes</t>
  </si>
  <si>
    <t>Agolada</t>
  </si>
  <si>
    <t>Gondomar</t>
  </si>
  <si>
    <t>O Grove</t>
  </si>
  <si>
    <t>A Guarda</t>
  </si>
  <si>
    <t>Lalín</t>
  </si>
  <si>
    <t>Pontecesures</t>
  </si>
  <si>
    <t>Redondela</t>
  </si>
  <si>
    <t>A Lama</t>
  </si>
  <si>
    <t>Marín</t>
  </si>
  <si>
    <t>Meis</t>
  </si>
  <si>
    <t>Moaña</t>
  </si>
  <si>
    <t>Mondariz</t>
  </si>
  <si>
    <t>Mondariz-Balneario</t>
  </si>
  <si>
    <t>Moraña</t>
  </si>
  <si>
    <t>Mos</t>
  </si>
  <si>
    <t>As Neves</t>
  </si>
  <si>
    <t>O Porriño</t>
  </si>
  <si>
    <t>Tomiño</t>
  </si>
  <si>
    <t>Portas</t>
  </si>
  <si>
    <t>Poio</t>
  </si>
  <si>
    <t>Tui</t>
  </si>
  <si>
    <t>Ponteareas</t>
  </si>
  <si>
    <t>Ponte Caldelas</t>
  </si>
  <si>
    <t>Ribadumia</t>
  </si>
  <si>
    <t>Rodeiro</t>
  </si>
  <si>
    <t>O Rosal</t>
  </si>
  <si>
    <t>Salceda de Caselas</t>
  </si>
  <si>
    <t>Salvaterra de Miño</t>
  </si>
  <si>
    <t>Sanxenxo</t>
  </si>
  <si>
    <t>Silleda</t>
  </si>
  <si>
    <t>Soutomaior</t>
  </si>
  <si>
    <t>Baixo</t>
  </si>
  <si>
    <t>Sen Risco</t>
  </si>
  <si>
    <t>Moderado</t>
  </si>
  <si>
    <t>Alto</t>
  </si>
  <si>
    <t>Curto Prazo</t>
  </si>
  <si>
    <t>Sen Cambios</t>
  </si>
  <si>
    <t>INUNDACIÓN</t>
  </si>
  <si>
    <t>ELEVACIÓN DO NIVEL DO MAR</t>
  </si>
  <si>
    <t>-</t>
  </si>
  <si>
    <t>Aumento</t>
  </si>
  <si>
    <t>CAMBIO PREVISTO EN INTENSIDADE</t>
  </si>
  <si>
    <t xml:space="preserve">PROBABILIDADE ACTUAL </t>
  </si>
  <si>
    <t>IMPACTO ACTUAL</t>
  </si>
  <si>
    <t>Alta</t>
  </si>
  <si>
    <t xml:space="preserve">Alta </t>
  </si>
  <si>
    <t>Moderada</t>
  </si>
  <si>
    <t>Baixa</t>
  </si>
  <si>
    <t>terminadas</t>
  </si>
  <si>
    <t>en marcha</t>
  </si>
  <si>
    <t>no iniciadas</t>
  </si>
  <si>
    <t>Medidas trasversales</t>
  </si>
  <si>
    <t>MEDIDAS DE MITIGACIÓN</t>
  </si>
  <si>
    <t>Edificios residenciales</t>
  </si>
  <si>
    <t>Transporte</t>
  </si>
  <si>
    <t>Residuos</t>
  </si>
  <si>
    <t>MEDIDAS DE ADAPTACIÓN</t>
  </si>
  <si>
    <t>SECTOR</t>
  </si>
  <si>
    <t>Agua</t>
  </si>
  <si>
    <t>Edificios, equipamientos e instalaciones municipales</t>
  </si>
  <si>
    <t>Edificios, equipamientos e instalaciones terciarias (no municipales)</t>
  </si>
  <si>
    <t>Industria</t>
  </si>
  <si>
    <t>Producción local de electricidad</t>
  </si>
  <si>
    <t>Otros</t>
  </si>
  <si>
    <t>Medida transversal 1</t>
  </si>
  <si>
    <t>Medida transversal 2</t>
  </si>
  <si>
    <t>Medida mitigación municipal 1</t>
  </si>
  <si>
    <t>Medida mitigación municipal 2</t>
  </si>
  <si>
    <t>Medida mitigación residencial 1</t>
  </si>
  <si>
    <t>Medida mitigación residencial 2</t>
  </si>
  <si>
    <t>Medida mitigación industria 1</t>
  </si>
  <si>
    <t>Medida mitigación industria 2</t>
  </si>
  <si>
    <t>Medida mitigación transporte 1</t>
  </si>
  <si>
    <t>Medida mitigación transporte 2</t>
  </si>
  <si>
    <t>Medida mitigación calor-frío local 1</t>
  </si>
  <si>
    <t>Producción zalor-frío local</t>
  </si>
  <si>
    <t>Medida mitigación calor-frío local 2</t>
  </si>
  <si>
    <t>Medida mitigación residuos 1</t>
  </si>
  <si>
    <t>Medida mitigación residuos 2</t>
  </si>
  <si>
    <t>Medida mitigación otros 1</t>
  </si>
  <si>
    <t>Medida mitigación otros 2</t>
  </si>
  <si>
    <t xml:space="preserve">Edificios </t>
  </si>
  <si>
    <t>Energía</t>
  </si>
  <si>
    <t>Planificación territorial</t>
  </si>
  <si>
    <t>Agricultura y silvicultura</t>
  </si>
  <si>
    <t>Medioambiente y biodiversidad</t>
  </si>
  <si>
    <t>Salud</t>
  </si>
  <si>
    <t>Protección civil y casos de emergencia</t>
  </si>
  <si>
    <t>Turismo</t>
  </si>
  <si>
    <t>Educación</t>
  </si>
  <si>
    <t>TICs</t>
  </si>
  <si>
    <t>Medida adaptación protección civil y casos de emergencia 1</t>
  </si>
  <si>
    <t>Medida adaptación protección civil y casos de emergencia 2</t>
  </si>
  <si>
    <t>MEDIDAS DE LUCHA CONTRA LA POBREZA ENERGÉTICA</t>
  </si>
  <si>
    <t>Clima</t>
  </si>
  <si>
    <t>Medida pobreza energética aspectos socio-económicos 1</t>
  </si>
  <si>
    <t>Aspectos socio-económicos</t>
  </si>
  <si>
    <t>Equipamiento/habitabilidad</t>
  </si>
  <si>
    <t>Movilidad</t>
  </si>
  <si>
    <t>Marco político y regulatorio</t>
  </si>
  <si>
    <t>Participación / concienciación</t>
  </si>
  <si>
    <t>Medida pobreza energética participación / concienciación 1</t>
  </si>
  <si>
    <t>Medida pobreza energética participación / concienciación 2</t>
  </si>
  <si>
    <t>Medida pobreza energética marco político y regulatorio 1</t>
  </si>
  <si>
    <t>Medida pobreza energética marco político y regulatorio 2</t>
  </si>
  <si>
    <t>Medida pobreza energética movilidad 1</t>
  </si>
  <si>
    <t>Medida pobreza energética movilidad 2</t>
  </si>
  <si>
    <t>MEDIDAS TRANSVERSALES</t>
  </si>
  <si>
    <t>Ejecutadas</t>
  </si>
  <si>
    <t>%</t>
  </si>
  <si>
    <t>Total</t>
  </si>
  <si>
    <t>En marcha</t>
  </si>
  <si>
    <t>No iniciadas</t>
  </si>
  <si>
    <t>Nº</t>
  </si>
  <si>
    <t>RESUMEN GRADO DE IMPLEMENTACIÓN PACES</t>
  </si>
  <si>
    <t>pospuestas</t>
  </si>
  <si>
    <t>Nº de acciones incluidas en el plan</t>
  </si>
  <si>
    <t>en curso</t>
  </si>
  <si>
    <t>pospuesto</t>
  </si>
  <si>
    <t>Sectores de mitigación</t>
  </si>
  <si>
    <t>Sectores de adaptación</t>
  </si>
  <si>
    <t>Energy poverty macro areas</t>
  </si>
  <si>
    <t>Estado de implantación del Plan de Acción</t>
  </si>
  <si>
    <t xml:space="preserve"> completado</t>
  </si>
  <si>
    <t>Sum</t>
  </si>
  <si>
    <t>presupuesto (euros)</t>
  </si>
  <si>
    <t>SECTORES DE ADAPTACIÓN</t>
  </si>
  <si>
    <t>POBREZA ENERGÉTICA</t>
  </si>
  <si>
    <t>PE01-Evaluación de la situación de pobreza energética en el municipio</t>
  </si>
  <si>
    <t>Medida adaptación medioambiente y biodiversidad 1</t>
  </si>
  <si>
    <t>Medida adaptación medioambiente y biodiversidad 2</t>
  </si>
  <si>
    <t>Medida adaptación salud 1</t>
  </si>
  <si>
    <t>Medida adaptación salud 2</t>
  </si>
  <si>
    <t>SECTORES DE LOITA CONTRA A POBREZA ENERXÉTICA</t>
  </si>
  <si>
    <t>Extension del plazo de ejecución previsto anteriormente</t>
  </si>
  <si>
    <t>Plazo de ejecución previsto anteriormente y vigente</t>
  </si>
  <si>
    <t>Plazo de ejecución previsto anteriormente y no cumplido</t>
  </si>
  <si>
    <t>CONSUMO DE ENERGÍA NO RENOVABLE (Mwh/ano)</t>
  </si>
  <si>
    <t>RESULTADO</t>
  </si>
  <si>
    <t>Electricidad</t>
  </si>
  <si>
    <t>Gas natural</t>
  </si>
  <si>
    <t>Gas licuado</t>
  </si>
  <si>
    <t>Gasóleo de calefacción</t>
  </si>
  <si>
    <t>Carbón</t>
  </si>
  <si>
    <t>Diésel</t>
  </si>
  <si>
    <t>Gasolina</t>
  </si>
  <si>
    <t>Residencial</t>
  </si>
  <si>
    <t>TOTAL</t>
  </si>
  <si>
    <t>EMISIONES GEI (TeqCO2/ano)</t>
  </si>
  <si>
    <r>
      <t>C. Emisiones de CO</t>
    </r>
    <r>
      <rPr>
        <b/>
        <vertAlign val="subscript"/>
        <sz val="11"/>
        <rFont val="Arial"/>
        <family val="2"/>
      </rPr>
      <t>2</t>
    </r>
  </si>
  <si>
    <r>
      <t>C1. Indique los factores de emisión de CO</t>
    </r>
    <r>
      <rPr>
        <b/>
        <vertAlign val="subscript"/>
        <sz val="11"/>
        <rFont val="Arial"/>
        <family val="2"/>
      </rPr>
      <t xml:space="preserve">2 </t>
    </r>
    <r>
      <rPr>
        <b/>
        <sz val="11"/>
        <rFont val="Arial"/>
        <family val="2"/>
      </rPr>
      <t>utilizados [t/MWh]:</t>
    </r>
  </si>
  <si>
    <t>Año</t>
  </si>
  <si>
    <t>Combustibles fósiles</t>
  </si>
  <si>
    <t>Año elegido para inventario</t>
  </si>
  <si>
    <t xml:space="preserve">Nacional </t>
  </si>
  <si>
    <t>Otros combustibles fósiles(1)</t>
  </si>
  <si>
    <t>Fuente: CNMC, MITECO</t>
  </si>
  <si>
    <t>(1) Butano+propano</t>
  </si>
  <si>
    <t>SOLICITAR DATOS A CENTRO DE ASISTENCIA A CONCELLOS DE REDE LOCAL POLO CLIMA</t>
  </si>
  <si>
    <t>TOMAR FACTORES DE EMISIÓN DE ISE2</t>
  </si>
  <si>
    <t>Nº habitantes padrón municipal</t>
  </si>
  <si>
    <t>Nº vehículos privados matriculados</t>
  </si>
  <si>
    <t>ano IER</t>
  </si>
  <si>
    <t>Ano ISE</t>
  </si>
  <si>
    <t>evolución</t>
  </si>
  <si>
    <t>FACTOR EMISIÓN ANO IER</t>
  </si>
  <si>
    <t>Tabla 09: Cronograma</t>
  </si>
  <si>
    <t>My Covenant (Mis acciones &gt; VISION GENERAL DE MIS ACCIONES)</t>
  </si>
  <si>
    <t>Tabla 10: Evolución tendencial de los consumos energéticos de fuentes no renovables (Mwh/año)</t>
  </si>
  <si>
    <t xml:space="preserve">Datos para apartado 4.1. Impacto de las tendencias globales en los consumos </t>
  </si>
  <si>
    <t>Datos para apartado 4.2. a) Impacto de la dinámica demográfica en las emisiones y b) Impacto de la evolución de la movilidad en las emisiones</t>
  </si>
  <si>
    <t>EMISIONES DE GEI DEBIDAS AO TRATAMENTO DE AUGAS RESIDUAIS</t>
  </si>
  <si>
    <t>valores fixos</t>
  </si>
  <si>
    <t>valores a introducir polo concello</t>
  </si>
  <si>
    <t>valores calculados</t>
  </si>
  <si>
    <t>TeqCO2/ano</t>
  </si>
  <si>
    <t xml:space="preserve">Datos de actividade: </t>
  </si>
  <si>
    <t>cadro 01: Ratio de emisións (teq CO2/hab)</t>
  </si>
  <si>
    <t>RSU</t>
  </si>
  <si>
    <t>Emisións per cápita (teq CO2)</t>
  </si>
  <si>
    <t xml:space="preserve">Fonte Miterd. </t>
  </si>
  <si>
    <r>
      <rPr>
        <b/>
        <sz val="11"/>
        <color theme="1"/>
        <rFont val="Calibri"/>
        <family val="2"/>
        <scheme val="minor"/>
      </rPr>
      <t>Emisións per cápita</t>
    </r>
    <r>
      <rPr>
        <sz val="11"/>
        <color theme="1"/>
        <rFont val="Calibri"/>
        <family val="2"/>
        <scheme val="minor"/>
      </rPr>
      <t xml:space="preserve"> (tomar o correspondente ao ano de inventario do cadro 01)</t>
    </r>
  </si>
  <si>
    <t>EMISIONS DE GEI DEBIDAS AO TRATAMENTO DE RESIDUOS SÓLIDOS URBANOS (SOGAMA)</t>
  </si>
  <si>
    <t>valores calculados automáticamente</t>
  </si>
  <si>
    <t>Emisións por tratamento en vertedoiro VRS</t>
  </si>
  <si>
    <t>Resultado emisións por tratamento en vertedoiro</t>
  </si>
  <si>
    <t>Emisións CH4 = ((RSUt x RSUf x Lo) -R) x (1-OX)) en VRS</t>
  </si>
  <si>
    <t>Factores de emisión:</t>
  </si>
  <si>
    <t>Lo = potencial de generación de metano</t>
  </si>
  <si>
    <t>Gg CH4/Gg residuos</t>
  </si>
  <si>
    <t>total (t)</t>
  </si>
  <si>
    <t>enviados VRS (t)</t>
  </si>
  <si>
    <t>RSUf</t>
  </si>
  <si>
    <t>CH4rec (Nm3)</t>
  </si>
  <si>
    <t>CH4rec (t) / RSUf (t)</t>
  </si>
  <si>
    <t>Fonte: SOGAMA. Elaboración propia. (*) en condicións estándar de temperatura e presión.</t>
  </si>
  <si>
    <t>Masa de residuos enviada a VRS polo concello no ano de inventario</t>
  </si>
  <si>
    <t>CH4 recuperado do VRS correspondente ao concello no ano de inventario (R)</t>
  </si>
  <si>
    <t xml:space="preserve">resultado emisións ano ISE = Emisións tratamento en vertedoiro VRS </t>
  </si>
  <si>
    <t>Tabla 11: Evolución de los factores de emisión de fuentes de energía, entre año IER y año ISE</t>
  </si>
  <si>
    <t>FUENTE DE ENERGÍA</t>
  </si>
  <si>
    <t>Diesel</t>
  </si>
  <si>
    <t>Factor de emisión (TCO2/Mwh)</t>
  </si>
  <si>
    <t>Ano IER</t>
  </si>
  <si>
    <t>RSUt Masa de RSU (fracción resto) enviados á planta de tratamento (t facturadas polo xestor)</t>
  </si>
  <si>
    <t>t/ano IER</t>
  </si>
  <si>
    <t>Cadro 01: Datos de actividade (SOGAMA)</t>
  </si>
  <si>
    <t>TeqCO2/ano IER</t>
  </si>
  <si>
    <t>TeqCO2/ano ISE</t>
  </si>
  <si>
    <t>t RSU depositada en VRS ano IER</t>
  </si>
  <si>
    <t>t RSU depositada en VRS ano ISE</t>
  </si>
  <si>
    <t>t CH4rec / tRSUf ano IER</t>
  </si>
  <si>
    <t>t CH4rec / tRSUf ano ISE</t>
  </si>
  <si>
    <t>t CH4 / ano ISE</t>
  </si>
  <si>
    <t>t CH4 / ano IER</t>
  </si>
  <si>
    <t>ano ISE</t>
  </si>
  <si>
    <r>
      <rPr>
        <b/>
        <sz val="11"/>
        <color theme="1"/>
        <rFont val="Calibri"/>
        <family val="2"/>
        <scheme val="minor"/>
      </rPr>
      <t>CH4rec (t) / RSUF (t)</t>
    </r>
    <r>
      <rPr>
        <sz val="11"/>
        <color theme="1"/>
        <rFont val="Calibri"/>
        <family val="2"/>
        <scheme val="minor"/>
      </rPr>
      <t xml:space="preserve"> no ano de inventario (tomar os valores correspondetes ao ano de inventario do cadro 01-liña 29)</t>
    </r>
  </si>
  <si>
    <r>
      <rPr>
        <b/>
        <sz val="11"/>
        <color theme="1"/>
        <rFont val="Calibri"/>
        <family val="2"/>
        <scheme val="minor"/>
      </rPr>
      <t xml:space="preserve">RSUf </t>
    </r>
    <r>
      <rPr>
        <sz val="11"/>
        <color theme="1"/>
        <rFont val="Calibri"/>
        <family val="2"/>
        <scheme val="minor"/>
      </rPr>
      <t>Fracción de RSU depositados en VRS (tomar os valores correspondentes ao ano de inventario do cadro 01-liña 27)</t>
    </r>
  </si>
  <si>
    <t>teq CO2/hab ano IER</t>
  </si>
  <si>
    <t>teq CO2/hab ano ISE</t>
  </si>
  <si>
    <t xml:space="preserve">emisións totais por tratamento de augas residuais </t>
  </si>
  <si>
    <t>habitantes ano IER</t>
  </si>
  <si>
    <t>habitantes ano ISE</t>
  </si>
  <si>
    <t>Cifra oficial de poboación (padrón municipal de habitantes a 1 de xaneiro)</t>
  </si>
  <si>
    <t>TeqCO2/ano IER - ano ISE</t>
  </si>
  <si>
    <t>FACTOR</t>
  </si>
  <si>
    <t>consumo (Mwh/ano)</t>
  </si>
  <si>
    <t>Emisiones GEI (Mwh/ano)</t>
  </si>
  <si>
    <t>Dinámica demográfica</t>
  </si>
  <si>
    <t>Pautas de movilidad</t>
  </si>
  <si>
    <t>Gestión RSU</t>
  </si>
  <si>
    <t>Tratamiento aguas residuales</t>
  </si>
  <si>
    <t>Cambios Mix y regulación</t>
  </si>
  <si>
    <t>Evolución de ano IER a ano ISE</t>
  </si>
  <si>
    <t>Variación de emisiones debida a cambios del mix eléctrico y en regulación</t>
  </si>
  <si>
    <t>consumo ano IER (Mwh/ano)</t>
  </si>
  <si>
    <t>variación factor de emisión (TCO2/Mwh)</t>
  </si>
  <si>
    <t>variación emisiones (TCO2/año)</t>
  </si>
  <si>
    <t xml:space="preserve">Tabla 12: Evolución de consumos y emisiones por factores globales entre año IER Y Año ISE 
</t>
  </si>
  <si>
    <t>Producción calor-frío local</t>
  </si>
  <si>
    <t>Tabla 13: Reducción de emisiones lograda por las medidas de mitigación del PACES terminadas</t>
  </si>
  <si>
    <t>Ahorros energéticos (Mwh/año)</t>
  </si>
  <si>
    <t>tomar valores PACES para las medidas terminadas</t>
  </si>
  <si>
    <t>Producción de energía renovable (Mwh/año)</t>
  </si>
  <si>
    <t>Reducción emisiones de GEI (TeqCO2/año)</t>
  </si>
  <si>
    <t>Tabla 14: Evolución del consumo y emisiones municipales entre año IER y año ISE</t>
  </si>
  <si>
    <t>Tendencia</t>
  </si>
  <si>
    <t>Cambios regulación</t>
  </si>
  <si>
    <t>Desarrollo PACES</t>
  </si>
  <si>
    <t>Tabla 15: Comparación de consumos e emisiones por sectores, entre año IER y año ISE</t>
  </si>
  <si>
    <t>Energías renovables</t>
  </si>
  <si>
    <t>Aceite vegetal</t>
  </si>
  <si>
    <t>Otro tipos de biomasa</t>
  </si>
  <si>
    <t>Bio-combustibles</t>
  </si>
  <si>
    <t>Energía solar térmica</t>
  </si>
  <si>
    <t>Energía geotérmica</t>
  </si>
  <si>
    <t>Edificios y equipamientos /instalaciones municipales</t>
  </si>
  <si>
    <t>Edificios y equipamientos /instalaciones terciarios (no municipales)</t>
  </si>
  <si>
    <t>Edificios industriales</t>
  </si>
  <si>
    <t>Flota municipal</t>
  </si>
  <si>
    <t>Transporte público</t>
  </si>
  <si>
    <t>Transporte privado y comercial</t>
  </si>
  <si>
    <t>Producción electricidad renovable</t>
  </si>
  <si>
    <t>Producción calor / frío local</t>
  </si>
  <si>
    <t>Sector</t>
  </si>
  <si>
    <t>SUBTOTAL TRANSPORTE</t>
  </si>
  <si>
    <t>SUBTOTAL EDIFICIOS</t>
  </si>
  <si>
    <t>Consumos (MWh/ano)</t>
  </si>
  <si>
    <t>Consumos (TeqCO2/ano)</t>
  </si>
  <si>
    <t>Municipal</t>
  </si>
  <si>
    <t>Terciario</t>
  </si>
  <si>
    <t>Industrial</t>
  </si>
  <si>
    <t>SECTORES</t>
  </si>
  <si>
    <t>Consumos (Mwh/año)</t>
  </si>
  <si>
    <t>Emisiones (TeqCO2/año)</t>
  </si>
  <si>
    <t>IER</t>
  </si>
  <si>
    <t>ISE</t>
  </si>
  <si>
    <t>Tomar de IER PACES</t>
  </si>
  <si>
    <t>Tabla 16: Consumos por fuentes de energía y sectores. IER XXXX</t>
  </si>
  <si>
    <t>Tabla 17: Emisiones por fuentes de energía y sectores. ISE XXXX</t>
  </si>
  <si>
    <t>Factores de emisión año ISE</t>
  </si>
  <si>
    <t>Otros combustibles fósiles</t>
  </si>
  <si>
    <t>t RSU ano IER</t>
  </si>
  <si>
    <t>Medida / SECTOR</t>
  </si>
  <si>
    <t>AHORROS ENERGÉTICOS LOGRADOS POR MEDIDAS PACES TERMINADAS</t>
  </si>
  <si>
    <t>Ahorros de energía (Mwh)</t>
  </si>
  <si>
    <t>Tomar de ISE2 (año IER)</t>
  </si>
  <si>
    <t>REDUCCIÓN EMISIONES LOGRADA POR MEDIDAS PACES TERMINADAS</t>
  </si>
  <si>
    <t xml:space="preserve">RESULTADO </t>
  </si>
  <si>
    <t xml:space="preserve">MEDIDAS DE LUCHA CONTRA LA POBREZA ENERGÉTICA </t>
  </si>
  <si>
    <t xml:space="preserve">MEDIDAS TRANSVERSALES </t>
  </si>
  <si>
    <t xml:space="preserve">MEDIDAS DE ADAPTACIÓN </t>
  </si>
  <si>
    <r>
      <t>TOTAL MEDIDAS</t>
    </r>
    <r>
      <rPr>
        <b/>
        <sz val="11"/>
        <color rgb="FFFF0000"/>
        <rFont val="Calibri"/>
        <family val="2"/>
        <scheme val="minor"/>
      </rPr>
      <t xml:space="preserve"> </t>
    </r>
  </si>
  <si>
    <r>
      <t>MEDIDAS DE LUCHA CONTRA LA POBREZA ENERGÉTICA</t>
    </r>
    <r>
      <rPr>
        <sz val="11"/>
        <color rgb="FFFF0000"/>
        <rFont val="Calibri"/>
        <family val="2"/>
        <scheme val="minor"/>
      </rPr>
      <t xml:space="preserve"> </t>
    </r>
  </si>
  <si>
    <t>Tabla 07. Grado de implementación de medidas de lucha contra la pobreza energética</t>
  </si>
  <si>
    <t>Tabla 06. Grado de implementación de medidas de adaptación</t>
  </si>
  <si>
    <t>Tabla 05. Grado de implementación de medidas de mitigación</t>
  </si>
  <si>
    <t>Tabla 04. Grado de implementación de medidas transversales</t>
  </si>
  <si>
    <t>Consumos energía de sectors residencial y transporte privado y comercial (Inventario de emisiones de referencia)  (Mwh/año)</t>
  </si>
  <si>
    <t>TOMAR DE INVENTARIO DE EMISIONES DE REFERENCIA DEL PACES</t>
  </si>
  <si>
    <t>Consumos energía de sectorEs residencial y transporte privado y comercial (Inventario de seguimiento de emisiones)  (Mwh/año)</t>
  </si>
  <si>
    <t xml:space="preserve">TOMAR DE TABLA DE  FACTORES DE EMISIÓN </t>
  </si>
  <si>
    <t>TOMAR DE IER DEL PACES</t>
  </si>
  <si>
    <t>VALORES CADRO 01</t>
  </si>
  <si>
    <t xml:space="preserve">% aumento parque de vehñiculos entre año PACES y año Informe de Seguimiento: </t>
  </si>
  <si>
    <t>para apartado 4.2.d y tabla 12</t>
  </si>
  <si>
    <t>para tabla 12 y apartado 4.2.e)</t>
  </si>
  <si>
    <t>para final del apartado 4.2</t>
  </si>
  <si>
    <t>para tabla 13</t>
  </si>
  <si>
    <t>Consumos  energéticos (Mwh/año)</t>
  </si>
  <si>
    <t>Emisiones de GEI (TeqCO2/año)</t>
  </si>
  <si>
    <t>para aplicar a final de apartado 4..5</t>
  </si>
  <si>
    <t>Presupuesto ejecutado en PACES (suma de presupuesto de medidas terminadas)</t>
  </si>
  <si>
    <t>aplicar a primer párrafo de apartado 2</t>
  </si>
  <si>
    <t>RIESGO ACTUAL</t>
  </si>
  <si>
    <t>RIESGO FUTURO</t>
  </si>
  <si>
    <t>Tipo de Riesgo Climático (PACES)</t>
  </si>
  <si>
    <t>Tipo de Riesgo Climático (IS)</t>
  </si>
  <si>
    <t>Nivel actual del riesgo</t>
  </si>
  <si>
    <t>Probabilidad actual</t>
  </si>
  <si>
    <t>Impacto actual</t>
  </si>
  <si>
    <t>Cambio previsto en intensidad</t>
  </si>
  <si>
    <t>Cambio previsto en frecuencia</t>
  </si>
  <si>
    <t>Marco temporal</t>
  </si>
  <si>
    <t>Calor Extremo</t>
  </si>
  <si>
    <t>Frío Extremo</t>
  </si>
  <si>
    <t>Precipitación extrema</t>
  </si>
  <si>
    <t>Precipitación intensa</t>
  </si>
  <si>
    <t>Inundaciones</t>
  </si>
  <si>
    <t>Inundación fluvial</t>
  </si>
  <si>
    <t>Elevación del nivel del mar</t>
  </si>
  <si>
    <t>Inundación costera</t>
  </si>
  <si>
    <t>Sequías</t>
  </si>
  <si>
    <t>Sequía y escased de agua</t>
  </si>
  <si>
    <t>Incendios Forestales</t>
  </si>
  <si>
    <t>Medida transversal 3</t>
  </si>
  <si>
    <t>Medida mitigación municipal 3</t>
  </si>
  <si>
    <t>Medida mitigación residencial 3</t>
  </si>
  <si>
    <t>Medida mitigación transporte 3</t>
  </si>
  <si>
    <t>Medida mitigación residuos 3</t>
  </si>
  <si>
    <t>Medida adaptación protección civil y casos de emergencia 3</t>
  </si>
  <si>
    <t>No se han iniciado</t>
  </si>
  <si>
    <t>TeqCH4/ano IER</t>
  </si>
  <si>
    <t>TeqCH4/ano ISE</t>
  </si>
  <si>
    <t>(para apartado 4.2.c e táboa 12</t>
  </si>
  <si>
    <t>Tomar de ISE2 (ano ISE)</t>
  </si>
  <si>
    <t>TeqCO2/ano ISER-ano IER</t>
  </si>
  <si>
    <t>Reducción consumos de (Mwh/año)</t>
  </si>
  <si>
    <t>años impacto</t>
  </si>
  <si>
    <t>años transcurridos</t>
  </si>
  <si>
    <t>Medida mitigación terciaria 3</t>
  </si>
  <si>
    <t>Medida mitigación terciaria 1</t>
  </si>
  <si>
    <t>Medida mitigación terciaria 2</t>
  </si>
  <si>
    <t>Medida mitigación Industria 1</t>
  </si>
  <si>
    <t>Medida mitigación Industria 2</t>
  </si>
  <si>
    <t>Medida mitigación Industria 3</t>
  </si>
  <si>
    <t>Medida mitigación otros 3</t>
  </si>
  <si>
    <t>Medida adaptación edificios 1</t>
  </si>
  <si>
    <t>Medida adaptación edificios 2</t>
  </si>
  <si>
    <t>Medida adaptación edificios 3</t>
  </si>
  <si>
    <t>Medida adaptación trasnsporte 1</t>
  </si>
  <si>
    <t>Medida adaptación trasnsporte 2</t>
  </si>
  <si>
    <t>Medida adaptación trasnsporte 3</t>
  </si>
  <si>
    <t>Medida adaptación energía 1</t>
  </si>
  <si>
    <t>Medida adaptación energía 2</t>
  </si>
  <si>
    <t>Medida adaptación energía 3</t>
  </si>
  <si>
    <t>Medida adaptación agua 1</t>
  </si>
  <si>
    <t>Medida adaptación agua 2</t>
  </si>
  <si>
    <t>Medida adaptación agua 3</t>
  </si>
  <si>
    <t>Medida adaptación residuos 1</t>
  </si>
  <si>
    <t>Medida adaptación residuos 2</t>
  </si>
  <si>
    <t>Medida adaptación residuos 3</t>
  </si>
  <si>
    <t>Medida adaptación planificación territorial 1</t>
  </si>
  <si>
    <t>Medida adaptación planificación territorial 2</t>
  </si>
  <si>
    <t>Medida adaptación planificación territorial 3</t>
  </si>
  <si>
    <t>Medida adaptación agricultura y silvicultura 1</t>
  </si>
  <si>
    <t>Medida adaptación agricultura y silvicultura 2</t>
  </si>
  <si>
    <t>Medida adaptación agricultura y silvicultura 3</t>
  </si>
  <si>
    <t>Medida adaptación medioambiente y biodiversidad 3</t>
  </si>
  <si>
    <t>Medida adaptación salud 3</t>
  </si>
  <si>
    <t xml:space="preserve">% impacto </t>
  </si>
  <si>
    <t>Medida mitigación producción calor-frío local 1</t>
  </si>
  <si>
    <t>Medida mitigación producción calor-frío local 2</t>
  </si>
  <si>
    <t>Medida mitigación producción calor-frío local 3</t>
  </si>
  <si>
    <t>Medida mitigación producción local de electricidad 1</t>
  </si>
  <si>
    <t>Medida mitigación producción local de electricidad 2</t>
  </si>
  <si>
    <t>Medida mitigación producción local de electricidad 3</t>
  </si>
  <si>
    <t>Medida adaptación educación 1</t>
  </si>
  <si>
    <t>Medida adaptación educación 2</t>
  </si>
  <si>
    <t>Medida adaptación educación 3</t>
  </si>
  <si>
    <t>Medida adaptación TICs 1</t>
  </si>
  <si>
    <t>Medida adaptación TICs 2</t>
  </si>
  <si>
    <t>Medida adaptación TICs 3</t>
  </si>
  <si>
    <t>Medida pobreza energética aspectos socio-económicos 2</t>
  </si>
  <si>
    <t>Medida pobreza energética aspectos socio-económicos 3</t>
  </si>
  <si>
    <t>Medida pobreza energética clima 1</t>
  </si>
  <si>
    <t>Medida pobreza energética clima 2</t>
  </si>
  <si>
    <t>Medida pobreza energética clima 3</t>
  </si>
  <si>
    <t>Medida pobreza energética equipamiento/habitabilidad 1</t>
  </si>
  <si>
    <t>Medida pobreza energética equipamiento/habitabilidad 2</t>
  </si>
  <si>
    <t>Medida pobreza energética equipamiento/habitabilidad 3</t>
  </si>
  <si>
    <t>Medida pobreza energética movilidad 3</t>
  </si>
  <si>
    <t>Medida pobreza energética marco político y regulatorio 3</t>
  </si>
  <si>
    <t>Medida pobreza energética participación / concienciación 3</t>
  </si>
  <si>
    <t>(tomar de ISE2)</t>
  </si>
  <si>
    <t>Medida mitigación industria 3</t>
  </si>
  <si>
    <t>Medida mitigación calor-frío local 3</t>
  </si>
  <si>
    <t>Medida mitigación flota municipal 1</t>
  </si>
  <si>
    <t>Medida mitigación flota municipal 2</t>
  </si>
  <si>
    <t>Medida mitigación flota municipal 3</t>
  </si>
  <si>
    <t>Medida mitigación transporte privado y comercial 1</t>
  </si>
  <si>
    <t>Medida mitigación transporte público 1</t>
  </si>
  <si>
    <t>Medida mitigación transporte público 2</t>
  </si>
  <si>
    <t>Medida mitigación transporte público 3</t>
  </si>
  <si>
    <t>Medida mitigación transporte privado y comercial 2</t>
  </si>
  <si>
    <t>Medida mitigación transporte privado y comercial 3</t>
  </si>
  <si>
    <t>Reducción de emisiones por producción renovable (TCO2/año)</t>
  </si>
  <si>
    <t>Tabla 17:emisiones por fuente de energía y sectores. IER XXXX</t>
  </si>
  <si>
    <t>Tabla 18: Consumos por fuentes de energía y sectores. ISE 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</si>
</sst>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&quot;€&quot;"/>
    <numFmt numFmtId="165" formatCode="0.000"/>
    <numFmt numFmtId="166" formatCode="#,##0.0000_ ;\-#,##0.0000\ "/>
    <numFmt numFmtId="167" formatCode="0.0000"/>
    <numFmt numFmtId="168" formatCode="#,##0.000000"/>
    <numFmt numFmtId="169" formatCode="#,##0.0000"/>
    <numFmt numFmtId="170" formatCode="#,##0.00_ ;\-#,##0.00\ "/>
    <numFmt numFmtId="171" formatCode="#,##0.0"/>
    <numFmt numFmtId="172" formatCode="#,##0.000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Calibri"/>
      <family val="2"/>
      <scheme val="minor"/>
    </font>
    <font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rgb="FFFFFFFF"/>
      <name val="Calibri Light"/>
      <family val="2"/>
    </font>
    <font>
      <sz val="12"/>
      <name val="Calibri Light"/>
      <family val="2"/>
    </font>
    <font>
      <sz val="10"/>
      <name val="Arial"/>
      <family val="2"/>
    </font>
    <font>
      <b/>
      <sz val="11"/>
      <name val="Arial"/>
      <family val="2"/>
    </font>
    <font>
      <b/>
      <vertAlign val="subscript"/>
      <sz val="11"/>
      <name val="Arial"/>
      <family val="2"/>
    </font>
    <font>
      <i/>
      <sz val="11"/>
      <color theme="0" tint="-0.499984740745262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 val="double"/>
      <sz val="11"/>
      <name val="Arial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rgb="FFFF0000"/>
      <name val="Calibri Light"/>
      <family val="2"/>
    </font>
    <font>
      <sz val="12"/>
      <color rgb="FFFF0000"/>
      <name val="Calibri"/>
      <family val="2"/>
    </font>
    <font>
      <sz val="12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u val="double"/>
      <sz val="10"/>
      <color indexed="9"/>
      <name val="Arial"/>
      <family val="2"/>
    </font>
    <font>
      <b/>
      <sz val="10"/>
      <color rgb="FFFF0000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u/>
      <sz val="10"/>
      <color indexed="12"/>
      <name val="Arial"/>
      <family val="2"/>
    </font>
    <font>
      <b/>
      <sz val="9"/>
      <color theme="0"/>
      <name val="Arial"/>
      <family val="2"/>
    </font>
    <font>
      <u/>
      <sz val="10"/>
      <color theme="5"/>
      <name val="Tahoma"/>
      <family val="2"/>
    </font>
    <font>
      <sz val="9"/>
      <color theme="1"/>
      <name val="Arial"/>
      <family val="2"/>
    </font>
    <font>
      <sz val="11"/>
      <color theme="5"/>
      <name val="Calibri"/>
      <family val="2"/>
    </font>
    <font>
      <b/>
      <sz val="11"/>
      <color theme="6"/>
      <name val="Arial"/>
      <family val="2"/>
    </font>
    <font>
      <sz val="11"/>
      <color theme="1"/>
      <name val="Calibri"/>
      <family val="2"/>
      <charset val="1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BC4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8EB74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6E899"/>
        <bgColor indexed="64"/>
      </patternFill>
    </fill>
    <fill>
      <patternFill patternType="solid">
        <fgColor rgb="FFF1F2C4"/>
        <bgColor indexed="64"/>
      </patternFill>
    </fill>
    <fill>
      <patternFill patternType="solid">
        <fgColor rgb="FFF2F2C4"/>
        <bgColor indexed="64"/>
      </patternFill>
    </fill>
    <fill>
      <patternFill patternType="solid">
        <fgColor rgb="FF66AACD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306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rgb="FF8EB747"/>
        <bgColor theme="6" tint="0.79998168889431442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4659260841701"/>
        <bgColor indexed="64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rgb="FF6C68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6C6864"/>
      </left>
      <right style="thin">
        <color theme="0" tint="-0.499984740745262"/>
      </right>
      <top style="thin">
        <color rgb="FF6C6864"/>
      </top>
      <bottom style="thin">
        <color rgb="FF6C6864"/>
      </bottom>
      <diagonal/>
    </border>
    <border>
      <left style="thin">
        <color rgb="FF6C6864"/>
      </left>
      <right style="thin">
        <color rgb="FF6C6864"/>
      </right>
      <top style="thin">
        <color rgb="FF6C6864"/>
      </top>
      <bottom style="thin">
        <color rgb="FF6C6864"/>
      </bottom>
      <diagonal/>
    </border>
    <border>
      <left style="thin">
        <color rgb="FF6C6864"/>
      </left>
      <right style="thin">
        <color rgb="FF6C6864"/>
      </right>
      <top style="thin">
        <color rgb="FF6C6864"/>
      </top>
      <bottom/>
      <diagonal/>
    </border>
    <border>
      <left style="thin">
        <color rgb="FF6C6864"/>
      </left>
      <right/>
      <top style="thin">
        <color rgb="FF6C6864"/>
      </top>
      <bottom style="thin">
        <color rgb="FF6C6864"/>
      </bottom>
      <diagonal/>
    </border>
    <border>
      <left style="thin">
        <color rgb="FF6C6864"/>
      </left>
      <right style="thin">
        <color rgb="FF6C6864"/>
      </right>
      <top/>
      <bottom style="thin">
        <color rgb="FF6C6864"/>
      </bottom>
      <diagonal/>
    </border>
    <border>
      <left style="thin">
        <color rgb="FF6C6864"/>
      </left>
      <right/>
      <top style="thin">
        <color rgb="FF6C6864"/>
      </top>
      <bottom/>
      <diagonal/>
    </border>
    <border>
      <left/>
      <right style="thin">
        <color rgb="FF6C6864"/>
      </right>
      <top style="thin">
        <color rgb="FF6C6864"/>
      </top>
      <bottom style="thin">
        <color rgb="FF6C6864"/>
      </bottom>
      <diagonal/>
    </border>
    <border>
      <left/>
      <right style="thin">
        <color rgb="FF6C6864"/>
      </right>
      <top style="thin">
        <color rgb="FF6C68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rgb="FF6C6864"/>
      </right>
      <top/>
      <bottom style="thin">
        <color rgb="FF6C68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16" fillId="0" borderId="0"/>
    <xf numFmtId="49" fontId="44" fillId="26" borderId="81" applyBorder="0">
      <alignment horizontal="left"/>
    </xf>
    <xf numFmtId="0" fontId="36" fillId="22" borderId="0" applyNumberFormat="0" applyBorder="0" applyAlignment="0" applyProtection="0"/>
    <xf numFmtId="0" fontId="37" fillId="24" borderId="77" applyNumberFormat="0" applyAlignment="0" applyProtection="0"/>
    <xf numFmtId="0" fontId="38" fillId="0" borderId="78" applyNumberFormat="0" applyFill="0" applyAlignment="0" applyProtection="0"/>
    <xf numFmtId="0" fontId="39" fillId="0" borderId="0" applyNumberFormat="0" applyFill="0" applyBorder="0" applyAlignment="0" applyProtection="0"/>
    <xf numFmtId="0" fontId="40" fillId="23" borderId="76" applyNumberFormat="0" applyAlignment="0" applyProtection="0"/>
    <xf numFmtId="0" fontId="45" fillId="0" borderId="0" applyNumberFormat="0" applyBorder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6" fillId="27" borderId="13">
      <alignment horizontal="left" vertical="top"/>
    </xf>
    <xf numFmtId="49" fontId="46" fillId="28" borderId="13">
      <alignment horizontal="left" vertical="top"/>
    </xf>
    <xf numFmtId="0" fontId="47" fillId="0" borderId="0">
      <alignment vertical="center"/>
    </xf>
    <xf numFmtId="0" fontId="45" fillId="0" borderId="0" applyNumberFormat="0" applyBorder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49" fontId="44" fillId="29" borderId="13">
      <alignment horizontal="left" vertical="top" wrapText="1"/>
    </xf>
    <xf numFmtId="49" fontId="44" fillId="30" borderId="13">
      <alignment horizontal="left" vertical="top"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/>
    <xf numFmtId="0" fontId="16" fillId="25" borderId="79" applyNumberFormat="0" applyFont="0" applyAlignment="0" applyProtection="0"/>
    <xf numFmtId="9" fontId="3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3" fillId="0" borderId="0" applyFont="0" applyFill="0" applyBorder="0" applyAlignment="0" applyProtection="0"/>
    <xf numFmtId="49" fontId="48" fillId="0" borderId="13">
      <alignment horizontal="left"/>
    </xf>
    <xf numFmtId="0" fontId="41" fillId="0" borderId="0" applyNumberFormat="0" applyFill="0" applyBorder="0" applyAlignment="0" applyProtection="0"/>
    <xf numFmtId="0" fontId="42" fillId="0" borderId="80" applyNumberFormat="0" applyFill="0" applyAlignment="0" applyProtection="0"/>
    <xf numFmtId="0" fontId="49" fillId="0" borderId="0"/>
    <xf numFmtId="0" fontId="49" fillId="0" borderId="0"/>
  </cellStyleXfs>
  <cellXfs count="500">
    <xf numFmtId="0" fontId="0" fillId="0" borderId="0" xfId="0"/>
    <xf numFmtId="0" fontId="1" fillId="0" borderId="1" xfId="0" applyFont="1" applyBorder="1"/>
    <xf numFmtId="0" fontId="0" fillId="2" borderId="0" xfId="0" applyFill="1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5" fillId="4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8" fillId="7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0" fillId="6" borderId="2" xfId="0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9" fillId="0" borderId="0" xfId="0" applyFont="1"/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11" fillId="2" borderId="0" xfId="0" applyFont="1" applyFill="1"/>
    <xf numFmtId="164" fontId="8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/>
    <xf numFmtId="0" fontId="12" fillId="6" borderId="1" xfId="0" applyFont="1" applyFill="1" applyBorder="1"/>
    <xf numFmtId="0" fontId="12" fillId="2" borderId="0" xfId="0" applyFont="1" applyFill="1"/>
    <xf numFmtId="0" fontId="5" fillId="4" borderId="17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11" fillId="2" borderId="1" xfId="0" applyFont="1" applyFill="1" applyBorder="1"/>
    <xf numFmtId="0" fontId="0" fillId="6" borderId="1" xfId="0" applyFill="1" applyBorder="1" applyAlignment="1">
      <alignment horizontal="left" vertical="center"/>
    </xf>
    <xf numFmtId="164" fontId="8" fillId="2" borderId="0" xfId="0" applyNumberFormat="1" applyFont="1" applyFill="1" applyAlignment="1">
      <alignment horizontal="center" vertical="center"/>
    </xf>
    <xf numFmtId="0" fontId="11" fillId="2" borderId="14" xfId="0" applyFont="1" applyFill="1" applyBorder="1"/>
    <xf numFmtId="164" fontId="8" fillId="2" borderId="14" xfId="0" applyNumberFormat="1" applyFont="1" applyFill="1" applyBorder="1" applyAlignment="1">
      <alignment horizontal="center" vertical="center"/>
    </xf>
    <xf numFmtId="0" fontId="0" fillId="5" borderId="9" xfId="0" applyFill="1" applyBorder="1" applyAlignment="1">
      <alignment horizontal="left" vertical="center"/>
    </xf>
    <xf numFmtId="0" fontId="0" fillId="2" borderId="14" xfId="0" applyFill="1" applyBorder="1"/>
    <xf numFmtId="164" fontId="0" fillId="2" borderId="0" xfId="0" applyNumberFormat="1" applyFill="1" applyAlignment="1">
      <alignment horizontal="center" vertical="center"/>
    </xf>
    <xf numFmtId="0" fontId="11" fillId="0" borderId="0" xfId="0" applyFont="1"/>
    <xf numFmtId="0" fontId="0" fillId="2" borderId="18" xfId="0" applyFill="1" applyBorder="1"/>
    <xf numFmtId="0" fontId="8" fillId="0" borderId="0" xfId="0" applyFont="1" applyAlignment="1">
      <alignment horizontal="left" vertical="center" wrapText="1"/>
    </xf>
    <xf numFmtId="0" fontId="12" fillId="0" borderId="0" xfId="0" applyFont="1"/>
    <xf numFmtId="0" fontId="12" fillId="6" borderId="0" xfId="0" applyFont="1" applyFill="1"/>
    <xf numFmtId="0" fontId="12" fillId="8" borderId="0" xfId="0" applyFont="1" applyFill="1"/>
    <xf numFmtId="0" fontId="12" fillId="9" borderId="0" xfId="0" applyFont="1" applyFill="1"/>
    <xf numFmtId="0" fontId="14" fillId="4" borderId="0" xfId="0" applyFont="1" applyFill="1" applyAlignment="1">
      <alignment horizontal="left" vertical="center" wrapText="1" readingOrder="1"/>
    </xf>
    <xf numFmtId="0" fontId="17" fillId="10" borderId="0" xfId="1" applyFont="1" applyFill="1" applyAlignment="1">
      <alignment horizontal="left" vertical="center"/>
    </xf>
    <xf numFmtId="0" fontId="19" fillId="10" borderId="0" xfId="1" applyFont="1" applyFill="1" applyAlignment="1">
      <alignment horizontal="left" vertical="center" wrapText="1"/>
    </xf>
    <xf numFmtId="0" fontId="17" fillId="11" borderId="0" xfId="1" applyFont="1" applyFill="1" applyAlignment="1">
      <alignment horizontal="left"/>
    </xf>
    <xf numFmtId="0" fontId="19" fillId="11" borderId="0" xfId="1" applyFont="1" applyFill="1" applyAlignment="1">
      <alignment horizontal="left" vertical="center" wrapText="1"/>
    </xf>
    <xf numFmtId="0" fontId="19" fillId="12" borderId="0" xfId="1" applyFont="1" applyFill="1" applyAlignment="1">
      <alignment horizontal="left" vertical="center" wrapText="1"/>
    </xf>
    <xf numFmtId="0" fontId="17" fillId="11" borderId="0" xfId="1" applyFont="1" applyFill="1" applyAlignment="1">
      <alignment vertical="center"/>
    </xf>
    <xf numFmtId="0" fontId="17" fillId="11" borderId="0" xfId="1" applyFont="1" applyFill="1"/>
    <xf numFmtId="0" fontId="20" fillId="11" borderId="0" xfId="1" applyFont="1" applyFill="1"/>
    <xf numFmtId="0" fontId="16" fillId="11" borderId="0" xfId="1" applyFill="1"/>
    <xf numFmtId="0" fontId="16" fillId="12" borderId="0" xfId="1" applyFill="1"/>
    <xf numFmtId="0" fontId="9" fillId="13" borderId="20" xfId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9" fillId="13" borderId="21" xfId="1" applyFont="1" applyFill="1" applyBorder="1" applyAlignment="1">
      <alignment horizontal="center" vertical="center" wrapText="1"/>
    </xf>
    <xf numFmtId="0" fontId="13" fillId="6" borderId="1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15" fillId="2" borderId="19" xfId="0" applyFont="1" applyFill="1" applyBorder="1" applyAlignment="1">
      <alignment horizontal="left" vertical="center" wrapText="1" readingOrder="1"/>
    </xf>
    <xf numFmtId="0" fontId="15" fillId="2" borderId="18" xfId="0" applyFont="1" applyFill="1" applyBorder="1" applyAlignment="1">
      <alignment horizontal="center" vertical="center" wrapText="1" readingOrder="1"/>
    </xf>
    <xf numFmtId="0" fontId="15" fillId="2" borderId="23" xfId="0" applyFont="1" applyFill="1" applyBorder="1" applyAlignment="1">
      <alignment horizontal="center" vertical="center" wrapText="1" readingOrder="1"/>
    </xf>
    <xf numFmtId="3" fontId="26" fillId="6" borderId="11" xfId="0" applyNumberFormat="1" applyFont="1" applyFill="1" applyBorder="1" applyAlignment="1">
      <alignment horizontal="center" vertical="center" wrapText="1" readingOrder="1"/>
    </xf>
    <xf numFmtId="0" fontId="15" fillId="2" borderId="24" xfId="0" applyFont="1" applyFill="1" applyBorder="1" applyAlignment="1">
      <alignment horizontal="left" vertical="center" wrapText="1" readingOrder="1"/>
    </xf>
    <xf numFmtId="0" fontId="6" fillId="6" borderId="11" xfId="0" applyFont="1" applyFill="1" applyBorder="1" applyAlignment="1">
      <alignment horizontal="center" vertical="center"/>
    </xf>
    <xf numFmtId="0" fontId="7" fillId="0" borderId="0" xfId="0" applyFont="1"/>
    <xf numFmtId="4" fontId="0" fillId="0" borderId="0" xfId="0" applyNumberFormat="1" applyAlignment="1">
      <alignment horizontal="center"/>
    </xf>
    <xf numFmtId="4" fontId="0" fillId="2" borderId="0" xfId="0" applyNumberFormat="1" applyFill="1" applyAlignment="1">
      <alignment horizontal="center"/>
    </xf>
    <xf numFmtId="0" fontId="28" fillId="2" borderId="0" xfId="0" applyFont="1" applyFill="1"/>
    <xf numFmtId="0" fontId="28" fillId="14" borderId="1" xfId="0" applyFont="1" applyFill="1" applyBorder="1"/>
    <xf numFmtId="0" fontId="28" fillId="0" borderId="0" xfId="0" applyFont="1" applyAlignment="1">
      <alignment horizontal="left" vertical="center"/>
    </xf>
    <xf numFmtId="0" fontId="28" fillId="15" borderId="1" xfId="0" applyFont="1" applyFill="1" applyBorder="1"/>
    <xf numFmtId="0" fontId="28" fillId="16" borderId="1" xfId="0" applyFont="1" applyFill="1" applyBorder="1"/>
    <xf numFmtId="0" fontId="28" fillId="0" borderId="0" xfId="0" applyFont="1"/>
    <xf numFmtId="4" fontId="7" fillId="16" borderId="29" xfId="0" applyNumberFormat="1" applyFont="1" applyFill="1" applyBorder="1" applyAlignment="1">
      <alignment horizontal="center"/>
    </xf>
    <xf numFmtId="4" fontId="7" fillId="0" borderId="0" xfId="0" applyNumberFormat="1" applyFont="1" applyAlignment="1">
      <alignment horizontal="center"/>
    </xf>
    <xf numFmtId="4" fontId="7" fillId="2" borderId="0" xfId="0" applyNumberFormat="1" applyFont="1" applyFill="1" applyAlignment="1">
      <alignment horizontal="center"/>
    </xf>
    <xf numFmtId="0" fontId="7" fillId="0" borderId="30" xfId="0" applyFont="1" applyBorder="1"/>
    <xf numFmtId="0" fontId="7" fillId="0" borderId="31" xfId="0" applyFont="1" applyBorder="1"/>
    <xf numFmtId="0" fontId="29" fillId="0" borderId="31" xfId="0" applyFont="1" applyBorder="1"/>
    <xf numFmtId="0" fontId="0" fillId="0" borderId="31" xfId="0" applyBorder="1" applyAlignment="1">
      <alignment horizontal="center"/>
    </xf>
    <xf numFmtId="4" fontId="7" fillId="0" borderId="31" xfId="0" applyNumberFormat="1" applyFont="1" applyBorder="1" applyAlignment="1">
      <alignment horizontal="center"/>
    </xf>
    <xf numFmtId="4" fontId="7" fillId="2" borderId="31" xfId="0" applyNumberFormat="1" applyFont="1" applyFill="1" applyBorder="1" applyAlignment="1">
      <alignment horizontal="center"/>
    </xf>
    <xf numFmtId="0" fontId="7" fillId="0" borderId="32" xfId="0" applyFont="1" applyBorder="1"/>
    <xf numFmtId="0" fontId="0" fillId="0" borderId="33" xfId="0" applyBorder="1"/>
    <xf numFmtId="4" fontId="0" fillId="0" borderId="34" xfId="0" applyNumberFormat="1" applyBorder="1" applyAlignment="1">
      <alignment horizontal="left"/>
    </xf>
    <xf numFmtId="0" fontId="0" fillId="2" borderId="33" xfId="0" applyFill="1" applyBorder="1"/>
    <xf numFmtId="4" fontId="0" fillId="2" borderId="34" xfId="0" applyNumberFormat="1" applyFill="1" applyBorder="1" applyAlignment="1">
      <alignment horizontal="left"/>
    </xf>
    <xf numFmtId="4" fontId="0" fillId="0" borderId="0" xfId="0" applyNumberFormat="1" applyAlignment="1">
      <alignment horizontal="left"/>
    </xf>
    <xf numFmtId="4" fontId="0" fillId="2" borderId="0" xfId="0" applyNumberFormat="1" applyFill="1" applyAlignment="1">
      <alignment horizontal="left"/>
    </xf>
    <xf numFmtId="0" fontId="0" fillId="0" borderId="34" xfId="0" applyBorder="1"/>
    <xf numFmtId="0" fontId="7" fillId="0" borderId="35" xfId="0" applyFont="1" applyBorder="1"/>
    <xf numFmtId="0" fontId="0" fillId="0" borderId="36" xfId="0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8" fillId="2" borderId="39" xfId="0" applyFont="1" applyFill="1" applyBorder="1" applyAlignment="1">
      <alignment horizontal="center"/>
    </xf>
    <xf numFmtId="0" fontId="7" fillId="0" borderId="40" xfId="0" applyFont="1" applyBorder="1"/>
    <xf numFmtId="166" fontId="0" fillId="14" borderId="41" xfId="0" applyNumberFormat="1" applyFill="1" applyBorder="1" applyAlignment="1">
      <alignment horizontal="center" vertical="center"/>
    </xf>
    <xf numFmtId="166" fontId="0" fillId="14" borderId="41" xfId="0" applyNumberFormat="1" applyFill="1" applyBorder="1" applyAlignment="1">
      <alignment horizontal="center"/>
    </xf>
    <xf numFmtId="166" fontId="0" fillId="14" borderId="42" xfId="0" applyNumberFormat="1" applyFill="1" applyBorder="1" applyAlignment="1">
      <alignment horizontal="center"/>
    </xf>
    <xf numFmtId="166" fontId="0" fillId="17" borderId="40" xfId="0" applyNumberFormat="1" applyFill="1" applyBorder="1" applyAlignment="1">
      <alignment horizontal="center"/>
    </xf>
    <xf numFmtId="166" fontId="0" fillId="17" borderId="42" xfId="0" applyNumberFormat="1" applyFill="1" applyBorder="1" applyAlignment="1">
      <alignment horizontal="center"/>
    </xf>
    <xf numFmtId="166" fontId="0" fillId="17" borderId="29" xfId="0" applyNumberFormat="1" applyFill="1" applyBorder="1" applyAlignment="1">
      <alignment horizontal="center"/>
    </xf>
    <xf numFmtId="166" fontId="8" fillId="17" borderId="29" xfId="0" applyNumberFormat="1" applyFont="1" applyFill="1" applyBorder="1" applyAlignment="1">
      <alignment horizontal="center"/>
    </xf>
    <xf numFmtId="0" fontId="29" fillId="0" borderId="0" xfId="0" applyFont="1"/>
    <xf numFmtId="0" fontId="0" fillId="0" borderId="43" xfId="0" applyBorder="1"/>
    <xf numFmtId="0" fontId="0" fillId="0" borderId="44" xfId="0" applyBorder="1"/>
    <xf numFmtId="0" fontId="29" fillId="0" borderId="44" xfId="0" applyFont="1" applyBorder="1"/>
    <xf numFmtId="0" fontId="0" fillId="0" borderId="44" xfId="0" applyBorder="1" applyAlignment="1">
      <alignment horizontal="center" vertical="center"/>
    </xf>
    <xf numFmtId="4" fontId="0" fillId="0" borderId="44" xfId="0" applyNumberFormat="1" applyBorder="1" applyAlignment="1">
      <alignment horizontal="left"/>
    </xf>
    <xf numFmtId="4" fontId="0" fillId="2" borderId="44" xfId="0" applyNumberFormat="1" applyFill="1" applyBorder="1" applyAlignment="1">
      <alignment horizontal="left"/>
    </xf>
    <xf numFmtId="0" fontId="0" fillId="0" borderId="45" xfId="0" applyBorder="1"/>
    <xf numFmtId="168" fontId="0" fillId="0" borderId="0" xfId="0" applyNumberFormat="1" applyAlignment="1">
      <alignment horizontal="center" vertical="center"/>
    </xf>
    <xf numFmtId="168" fontId="0" fillId="2" borderId="0" xfId="0" applyNumberFormat="1" applyFill="1" applyAlignment="1">
      <alignment horizontal="center" vertical="center"/>
    </xf>
    <xf numFmtId="169" fontId="0" fillId="2" borderId="0" xfId="0" applyNumberFormat="1" applyFill="1" applyAlignment="1">
      <alignment horizontal="center"/>
    </xf>
    <xf numFmtId="0" fontId="7" fillId="16" borderId="26" xfId="0" applyFont="1" applyFill="1" applyBorder="1"/>
    <xf numFmtId="0" fontId="0" fillId="16" borderId="27" xfId="0" applyFill="1" applyBorder="1"/>
    <xf numFmtId="0" fontId="7" fillId="2" borderId="0" xfId="0" applyFont="1" applyFill="1"/>
    <xf numFmtId="0" fontId="7" fillId="0" borderId="33" xfId="0" applyFont="1" applyBorder="1"/>
    <xf numFmtId="170" fontId="0" fillId="14" borderId="1" xfId="0" applyNumberFormat="1" applyFill="1" applyBorder="1" applyAlignment="1">
      <alignment horizontal="center" vertical="center"/>
    </xf>
    <xf numFmtId="170" fontId="0" fillId="14" borderId="1" xfId="0" applyNumberFormat="1" applyFill="1" applyBorder="1" applyAlignment="1">
      <alignment horizontal="center"/>
    </xf>
    <xf numFmtId="170" fontId="8" fillId="14" borderId="50" xfId="0" applyNumberFormat="1" applyFont="1" applyFill="1" applyBorder="1" applyAlignment="1">
      <alignment horizontal="center"/>
    </xf>
    <xf numFmtId="0" fontId="30" fillId="0" borderId="0" xfId="0" applyFont="1"/>
    <xf numFmtId="10" fontId="0" fillId="16" borderId="1" xfId="0" applyNumberFormat="1" applyFill="1" applyBorder="1" applyAlignment="1">
      <alignment horizontal="center" vertical="center"/>
    </xf>
    <xf numFmtId="10" fontId="8" fillId="16" borderId="50" xfId="0" applyNumberFormat="1" applyFont="1" applyFill="1" applyBorder="1" applyAlignment="1">
      <alignment horizontal="center" vertical="center"/>
    </xf>
    <xf numFmtId="3" fontId="0" fillId="14" borderId="1" xfId="0" applyNumberFormat="1" applyFill="1" applyBorder="1" applyAlignment="1">
      <alignment horizontal="center"/>
    </xf>
    <xf numFmtId="3" fontId="8" fillId="14" borderId="50" xfId="0" applyNumberFormat="1" applyFont="1" applyFill="1" applyBorder="1" applyAlignment="1">
      <alignment horizontal="center"/>
    </xf>
    <xf numFmtId="166" fontId="0" fillId="16" borderId="52" xfId="0" applyNumberFormat="1" applyFill="1" applyBorder="1" applyAlignment="1">
      <alignment horizontal="center" vertical="center"/>
    </xf>
    <xf numFmtId="166" fontId="8" fillId="16" borderId="53" xfId="0" applyNumberFormat="1" applyFont="1" applyFill="1" applyBorder="1" applyAlignment="1">
      <alignment horizontal="center" vertical="center"/>
    </xf>
    <xf numFmtId="0" fontId="21" fillId="13" borderId="22" xfId="1" applyFont="1" applyFill="1" applyBorder="1" applyAlignment="1">
      <alignment horizontal="center" vertical="center" wrapText="1"/>
    </xf>
    <xf numFmtId="0" fontId="22" fillId="13" borderId="22" xfId="1" applyFont="1" applyFill="1" applyBorder="1" applyAlignment="1">
      <alignment horizontal="center" vertical="center" wrapText="1"/>
    </xf>
    <xf numFmtId="0" fontId="23" fillId="13" borderId="22" xfId="1" applyFont="1" applyFill="1" applyBorder="1" applyAlignment="1">
      <alignment horizontal="center" vertical="center" wrapText="1"/>
    </xf>
    <xf numFmtId="165" fontId="2" fillId="5" borderId="14" xfId="1" applyNumberFormat="1" applyFont="1" applyFill="1" applyBorder="1" applyAlignment="1">
      <alignment horizontal="center" vertical="center"/>
    </xf>
    <xf numFmtId="0" fontId="21" fillId="11" borderId="14" xfId="1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30" xfId="0" applyBorder="1"/>
    <xf numFmtId="0" fontId="0" fillId="0" borderId="31" xfId="0" applyBorder="1" applyAlignment="1">
      <alignment horizontal="center" vertical="center"/>
    </xf>
    <xf numFmtId="169" fontId="0" fillId="15" borderId="53" xfId="0" applyNumberFormat="1" applyFill="1" applyBorder="1" applyAlignment="1" applyProtection="1">
      <alignment horizontal="center" vertical="center"/>
      <protection locked="0"/>
    </xf>
    <xf numFmtId="4" fontId="0" fillId="16" borderId="53" xfId="0" applyNumberFormat="1" applyFill="1" applyBorder="1" applyAlignment="1">
      <alignment horizontal="center" vertical="center"/>
    </xf>
    <xf numFmtId="3" fontId="0" fillId="16" borderId="53" xfId="0" applyNumberFormat="1" applyFill="1" applyBorder="1" applyAlignment="1">
      <alignment horizontal="center" vertical="center"/>
    </xf>
    <xf numFmtId="10" fontId="0" fillId="15" borderId="48" xfId="0" applyNumberFormat="1" applyFill="1" applyBorder="1" applyAlignment="1" applyProtection="1">
      <alignment horizontal="center" vertical="center"/>
      <protection locked="0"/>
    </xf>
    <xf numFmtId="10" fontId="0" fillId="15" borderId="53" xfId="0" applyNumberFormat="1" applyFill="1" applyBorder="1" applyAlignment="1" applyProtection="1">
      <alignment horizontal="center" vertical="center"/>
      <protection locked="0"/>
    </xf>
    <xf numFmtId="4" fontId="0" fillId="16" borderId="48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170" fontId="8" fillId="14" borderId="1" xfId="0" applyNumberFormat="1" applyFont="1" applyFill="1" applyBorder="1" applyAlignment="1">
      <alignment horizontal="center"/>
    </xf>
    <xf numFmtId="10" fontId="8" fillId="16" borderId="1" xfId="0" applyNumberFormat="1" applyFont="1" applyFill="1" applyBorder="1" applyAlignment="1">
      <alignment horizontal="center" vertical="center"/>
    </xf>
    <xf numFmtId="3" fontId="8" fillId="14" borderId="1" xfId="0" applyNumberFormat="1" applyFont="1" applyFill="1" applyBorder="1" applyAlignment="1">
      <alignment horizontal="center"/>
    </xf>
    <xf numFmtId="3" fontId="0" fillId="16" borderId="48" xfId="0" applyNumberFormat="1" applyFill="1" applyBorder="1" applyAlignment="1">
      <alignment horizontal="center" vertical="center"/>
    </xf>
    <xf numFmtId="169" fontId="0" fillId="15" borderId="48" xfId="0" applyNumberFormat="1" applyFill="1" applyBorder="1" applyAlignment="1" applyProtection="1">
      <alignment horizontal="center" vertical="center"/>
      <protection locked="0"/>
    </xf>
    <xf numFmtId="0" fontId="0" fillId="0" borderId="26" xfId="0" applyBorder="1"/>
    <xf numFmtId="0" fontId="0" fillId="0" borderId="27" xfId="0" applyBorder="1"/>
    <xf numFmtId="0" fontId="0" fillId="0" borderId="27" xfId="0" applyBorder="1" applyAlignment="1">
      <alignment horizontal="center" vertical="center"/>
    </xf>
    <xf numFmtId="4" fontId="0" fillId="15" borderId="28" xfId="0" applyNumberFormat="1" applyFill="1" applyBorder="1" applyAlignment="1" applyProtection="1">
      <alignment horizontal="center" vertical="center"/>
      <protection locked="0"/>
    </xf>
    <xf numFmtId="0" fontId="0" fillId="2" borderId="26" xfId="0" applyFill="1" applyBorder="1"/>
    <xf numFmtId="168" fontId="0" fillId="14" borderId="28" xfId="0" applyNumberFormat="1" applyFill="1" applyBorder="1" applyAlignment="1">
      <alignment horizontal="center" vertical="center"/>
    </xf>
    <xf numFmtId="0" fontId="7" fillId="0" borderId="43" xfId="0" applyFont="1" applyBorder="1"/>
    <xf numFmtId="0" fontId="0" fillId="0" borderId="44" xfId="0" applyBorder="1" applyAlignment="1">
      <alignment horizontal="center"/>
    </xf>
    <xf numFmtId="0" fontId="7" fillId="0" borderId="46" xfId="0" applyFont="1" applyBorder="1"/>
    <xf numFmtId="0" fontId="0" fillId="0" borderId="47" xfId="0" applyBorder="1" applyAlignment="1">
      <alignment horizontal="center" vertic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7" fillId="0" borderId="49" xfId="0" applyFont="1" applyBorder="1"/>
    <xf numFmtId="0" fontId="7" fillId="0" borderId="51" xfId="0" applyFont="1" applyBorder="1"/>
    <xf numFmtId="166" fontId="8" fillId="16" borderId="5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0" fillId="0" borderId="31" xfId="0" applyBorder="1"/>
    <xf numFmtId="0" fontId="0" fillId="2" borderId="31" xfId="0" applyFill="1" applyBorder="1" applyAlignment="1">
      <alignment horizontal="center" vertical="center"/>
    </xf>
    <xf numFmtId="1" fontId="0" fillId="2" borderId="31" xfId="0" applyNumberFormat="1" applyFill="1" applyBorder="1" applyAlignment="1">
      <alignment horizontal="center"/>
    </xf>
    <xf numFmtId="1" fontId="0" fillId="2" borderId="32" xfId="0" applyNumberFormat="1" applyFill="1" applyBorder="1" applyAlignment="1">
      <alignment horizontal="center"/>
    </xf>
    <xf numFmtId="0" fontId="0" fillId="2" borderId="43" xfId="0" applyFill="1" applyBorder="1"/>
    <xf numFmtId="0" fontId="0" fillId="2" borderId="44" xfId="0" applyFill="1" applyBorder="1"/>
    <xf numFmtId="0" fontId="0" fillId="2" borderId="44" xfId="0" applyFill="1" applyBorder="1" applyAlignment="1">
      <alignment horizontal="center" vertical="center"/>
    </xf>
    <xf numFmtId="4" fontId="0" fillId="2" borderId="44" xfId="0" applyNumberFormat="1" applyFill="1" applyBorder="1" applyAlignment="1">
      <alignment horizontal="center" vertical="center"/>
    </xf>
    <xf numFmtId="167" fontId="0" fillId="2" borderId="31" xfId="0" applyNumberFormat="1" applyFill="1" applyBorder="1" applyAlignment="1">
      <alignment horizontal="center" vertical="center"/>
    </xf>
    <xf numFmtId="167" fontId="0" fillId="2" borderId="44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3" fontId="0" fillId="16" borderId="48" xfId="0" applyNumberFormat="1" applyFill="1" applyBorder="1" applyAlignment="1">
      <alignment horizontal="center"/>
    </xf>
    <xf numFmtId="3" fontId="13" fillId="16" borderId="11" xfId="0" applyNumberFormat="1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2" borderId="0" xfId="0" applyFill="1" applyAlignment="1">
      <alignment vertical="center"/>
    </xf>
    <xf numFmtId="1" fontId="31" fillId="16" borderId="11" xfId="0" applyNumberFormat="1" applyFont="1" applyFill="1" applyBorder="1" applyAlignment="1">
      <alignment horizontal="center" vertical="center"/>
    </xf>
    <xf numFmtId="3" fontId="31" fillId="16" borderId="11" xfId="0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9" fillId="13" borderId="0" xfId="1" applyFont="1" applyFill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9" fillId="13" borderId="1" xfId="1" applyFont="1" applyFill="1" applyBorder="1" applyAlignment="1">
      <alignment horizontal="center" vertical="center" wrapText="1"/>
    </xf>
    <xf numFmtId="0" fontId="23" fillId="13" borderId="1" xfId="1" applyFont="1" applyFill="1" applyBorder="1" applyAlignment="1">
      <alignment horizontal="center" vertical="center" wrapText="1"/>
    </xf>
    <xf numFmtId="0" fontId="22" fillId="13" borderId="1" xfId="1" applyFont="1" applyFill="1" applyBorder="1" applyAlignment="1">
      <alignment horizontal="center" vertical="center" wrapText="1"/>
    </xf>
    <xf numFmtId="0" fontId="21" fillId="13" borderId="1" xfId="1" applyFont="1" applyFill="1" applyBorder="1" applyAlignment="1">
      <alignment horizontal="center" vertical="center" wrapText="1"/>
    </xf>
    <xf numFmtId="0" fontId="0" fillId="7" borderId="1" xfId="0" applyFill="1" applyBorder="1" applyAlignment="1">
      <alignment vertical="center"/>
    </xf>
    <xf numFmtId="0" fontId="0" fillId="13" borderId="2" xfId="0" applyFill="1" applyBorder="1" applyAlignment="1">
      <alignment vertical="center"/>
    </xf>
    <xf numFmtId="0" fontId="0" fillId="13" borderId="2" xfId="0" applyFill="1" applyBorder="1" applyAlignment="1">
      <alignment horizontal="left" vertical="center" wrapText="1"/>
    </xf>
    <xf numFmtId="0" fontId="9" fillId="2" borderId="0" xfId="1" applyFont="1" applyFill="1" applyAlignment="1">
      <alignment vertical="center" wrapText="1"/>
    </xf>
    <xf numFmtId="0" fontId="9" fillId="13" borderId="1" xfId="1" applyFont="1" applyFill="1" applyBorder="1" applyAlignment="1">
      <alignment vertical="center" wrapText="1"/>
    </xf>
    <xf numFmtId="1" fontId="0" fillId="16" borderId="1" xfId="0" applyNumberForma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 textRotation="90" wrapText="1" readingOrder="1"/>
    </xf>
    <xf numFmtId="0" fontId="15" fillId="2" borderId="1" xfId="0" applyFont="1" applyFill="1" applyBorder="1" applyAlignment="1">
      <alignment horizontal="center" vertical="center" textRotation="90" wrapText="1" readingOrder="1"/>
    </xf>
    <xf numFmtId="1" fontId="26" fillId="7" borderId="1" xfId="0" applyNumberFormat="1" applyFont="1" applyFill="1" applyBorder="1" applyAlignment="1">
      <alignment horizontal="center" vertical="center" wrapText="1" readingOrder="1"/>
    </xf>
    <xf numFmtId="3" fontId="26" fillId="7" borderId="1" xfId="0" applyNumberFormat="1" applyFont="1" applyFill="1" applyBorder="1" applyAlignment="1">
      <alignment horizontal="center" vertical="center" wrapText="1" readingOrder="1"/>
    </xf>
    <xf numFmtId="1" fontId="26" fillId="7" borderId="4" xfId="0" applyNumberFormat="1" applyFont="1" applyFill="1" applyBorder="1" applyAlignment="1">
      <alignment horizontal="center" vertical="center" wrapText="1" readingOrder="1"/>
    </xf>
    <xf numFmtId="3" fontId="26" fillId="7" borderId="4" xfId="0" applyNumberFormat="1" applyFont="1" applyFill="1" applyBorder="1" applyAlignment="1">
      <alignment horizontal="center" vertical="center" wrapText="1" readingOrder="1"/>
    </xf>
    <xf numFmtId="1" fontId="26" fillId="2" borderId="0" xfId="0" applyNumberFormat="1" applyFont="1" applyFill="1" applyAlignment="1">
      <alignment horizontal="center" vertical="center" wrapText="1" readingOrder="1"/>
    </xf>
    <xf numFmtId="3" fontId="0" fillId="16" borderId="1" xfId="0" applyNumberFormat="1" applyFill="1" applyBorder="1" applyAlignment="1">
      <alignment horizontal="center" vertical="center"/>
    </xf>
    <xf numFmtId="0" fontId="0" fillId="2" borderId="0" xfId="0" applyFill="1" applyAlignment="1">
      <alignment horizontal="left" vertical="center" wrapText="1"/>
    </xf>
    <xf numFmtId="3" fontId="0" fillId="16" borderId="9" xfId="0" applyNumberFormat="1" applyFill="1" applyBorder="1" applyAlignment="1">
      <alignment horizontal="center" vertical="center"/>
    </xf>
    <xf numFmtId="3" fontId="0" fillId="13" borderId="1" xfId="0" applyNumberFormat="1" applyFill="1" applyBorder="1" applyAlignment="1">
      <alignment horizontal="center" vertical="center"/>
    </xf>
    <xf numFmtId="1" fontId="0" fillId="13" borderId="1" xfId="0" applyNumberFormat="1" applyFill="1" applyBorder="1" applyAlignment="1">
      <alignment horizontal="center" vertical="center"/>
    </xf>
    <xf numFmtId="1" fontId="0" fillId="16" borderId="29" xfId="0" applyNumberFormat="1" applyFill="1" applyBorder="1" applyAlignment="1">
      <alignment horizontal="center"/>
    </xf>
    <xf numFmtId="0" fontId="26" fillId="2" borderId="0" xfId="0" applyFont="1" applyFill="1" applyAlignment="1">
      <alignment horizontal="center" vertical="center" wrapText="1" readingOrder="1"/>
    </xf>
    <xf numFmtId="0" fontId="13" fillId="2" borderId="0" xfId="0" applyFont="1" applyFill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13" fillId="6" borderId="58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0" fillId="6" borderId="4" xfId="0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 wrapText="1" readingOrder="1"/>
    </xf>
    <xf numFmtId="3" fontId="27" fillId="6" borderId="1" xfId="0" applyNumberFormat="1" applyFont="1" applyFill="1" applyBorder="1" applyAlignment="1">
      <alignment horizontal="center" vertical="center" wrapText="1" readingOrder="1"/>
    </xf>
    <xf numFmtId="1" fontId="27" fillId="2" borderId="0" xfId="0" applyNumberFormat="1" applyFont="1" applyFill="1" applyAlignment="1">
      <alignment horizontal="center" vertical="center" wrapText="1" readingOrder="1"/>
    </xf>
    <xf numFmtId="3" fontId="32" fillId="16" borderId="1" xfId="0" applyNumberFormat="1" applyFont="1" applyFill="1" applyBorder="1" applyAlignment="1">
      <alignment horizontal="center"/>
    </xf>
    <xf numFmtId="0" fontId="6" fillId="7" borderId="11" xfId="0" applyFont="1" applyFill="1" applyBorder="1" applyAlignment="1">
      <alignment horizontal="center" vertical="center"/>
    </xf>
    <xf numFmtId="3" fontId="0" fillId="16" borderId="59" xfId="0" applyNumberFormat="1" applyFill="1" applyBorder="1" applyAlignment="1">
      <alignment horizontal="center"/>
    </xf>
    <xf numFmtId="3" fontId="8" fillId="16" borderId="1" xfId="0" applyNumberFormat="1" applyFont="1" applyFill="1" applyBorder="1" applyAlignment="1">
      <alignment horizontal="center"/>
    </xf>
    <xf numFmtId="0" fontId="31" fillId="2" borderId="16" xfId="0" applyFont="1" applyFill="1" applyBorder="1" applyAlignment="1">
      <alignment horizontal="center" vertical="center"/>
    </xf>
    <xf numFmtId="1" fontId="26" fillId="2" borderId="0" xfId="0" applyNumberFormat="1" applyFont="1" applyFill="1" applyAlignment="1">
      <alignment horizontal="left" vertical="center" wrapText="1" readingOrder="1"/>
    </xf>
    <xf numFmtId="3" fontId="13" fillId="6" borderId="11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165" fontId="2" fillId="5" borderId="9" xfId="1" applyNumberFormat="1" applyFont="1" applyFill="1" applyBorder="1" applyAlignment="1">
      <alignment horizontal="center" vertical="center"/>
    </xf>
    <xf numFmtId="165" fontId="2" fillId="5" borderId="1" xfId="1" applyNumberFormat="1" applyFont="1" applyFill="1" applyBorder="1" applyAlignment="1">
      <alignment horizontal="center" vertical="center"/>
    </xf>
    <xf numFmtId="0" fontId="20" fillId="0" borderId="1" xfId="0" applyFont="1" applyBorder="1"/>
    <xf numFmtId="0" fontId="20" fillId="2" borderId="0" xfId="0" applyFont="1" applyFill="1"/>
    <xf numFmtId="0" fontId="2" fillId="18" borderId="63" xfId="0" applyFont="1" applyFill="1" applyBorder="1" applyAlignment="1">
      <alignment horizontal="center" vertical="center" wrapText="1"/>
    </xf>
    <xf numFmtId="0" fontId="2" fillId="18" borderId="64" xfId="0" applyFont="1" applyFill="1" applyBorder="1" applyAlignment="1">
      <alignment horizontal="center" vertical="center" wrapText="1"/>
    </xf>
    <xf numFmtId="0" fontId="34" fillId="18" borderId="64" xfId="0" applyFont="1" applyFill="1" applyBorder="1" applyAlignment="1" applyProtection="1">
      <alignment horizontal="center" vertical="center" wrapText="1"/>
      <protection locked="0"/>
    </xf>
    <xf numFmtId="0" fontId="16" fillId="19" borderId="65" xfId="0" applyFont="1" applyFill="1" applyBorder="1" applyAlignment="1" applyProtection="1">
      <alignment horizontal="center" vertical="center" wrapText="1"/>
      <protection locked="0"/>
    </xf>
    <xf numFmtId="0" fontId="21" fillId="19" borderId="65" xfId="0" applyFont="1" applyFill="1" applyBorder="1" applyAlignment="1" applyProtection="1">
      <alignment horizontal="center" vertical="center" wrapText="1"/>
      <protection locked="0"/>
    </xf>
    <xf numFmtId="0" fontId="16" fillId="20" borderId="66" xfId="0" applyFont="1" applyFill="1" applyBorder="1" applyAlignment="1" applyProtection="1">
      <alignment horizontal="center" vertical="center" wrapText="1"/>
      <protection locked="0"/>
    </xf>
    <xf numFmtId="0" fontId="16" fillId="20" borderId="68" xfId="0" applyFont="1" applyFill="1" applyBorder="1" applyAlignment="1" applyProtection="1">
      <alignment horizontal="center" vertical="center" wrapText="1"/>
      <protection locked="0"/>
    </xf>
    <xf numFmtId="0" fontId="21" fillId="21" borderId="11" xfId="0" applyFont="1" applyFill="1" applyBorder="1" applyAlignment="1" applyProtection="1">
      <alignment horizontal="center" vertical="center" wrapText="1"/>
      <protection locked="0"/>
    </xf>
    <xf numFmtId="0" fontId="21" fillId="20" borderId="66" xfId="0" applyFont="1" applyFill="1" applyBorder="1" applyAlignment="1" applyProtection="1">
      <alignment horizontal="center" vertical="center" wrapText="1"/>
      <protection locked="0"/>
    </xf>
    <xf numFmtId="0" fontId="21" fillId="21" borderId="57" xfId="0" applyFont="1" applyFill="1" applyBorder="1" applyAlignment="1" applyProtection="1">
      <alignment horizontal="center" vertical="center" wrapText="1"/>
      <protection locked="0"/>
    </xf>
    <xf numFmtId="0" fontId="16" fillId="20" borderId="1" xfId="0" applyFont="1" applyFill="1" applyBorder="1" applyAlignment="1" applyProtection="1">
      <alignment horizontal="center" vertical="center" wrapText="1"/>
      <protection locked="0"/>
    </xf>
    <xf numFmtId="0" fontId="16" fillId="20" borderId="67" xfId="0" applyFont="1" applyFill="1" applyBorder="1" applyAlignment="1" applyProtection="1">
      <alignment horizontal="center" vertical="center" wrapText="1"/>
      <protection locked="0"/>
    </xf>
    <xf numFmtId="0" fontId="16" fillId="20" borderId="69" xfId="0" applyFont="1" applyFill="1" applyBorder="1" applyAlignment="1" applyProtection="1">
      <alignment horizontal="center" vertical="center" wrapText="1"/>
      <protection locked="0"/>
    </xf>
    <xf numFmtId="0" fontId="21" fillId="20" borderId="68" xfId="0" applyFont="1" applyFill="1" applyBorder="1" applyAlignment="1" applyProtection="1">
      <alignment horizontal="center" vertical="center" wrapText="1"/>
      <protection locked="0"/>
    </xf>
    <xf numFmtId="0" fontId="21" fillId="20" borderId="70" xfId="0" applyFont="1" applyFill="1" applyBorder="1" applyAlignment="1" applyProtection="1">
      <alignment horizontal="center" vertical="center" wrapText="1"/>
      <protection locked="0"/>
    </xf>
    <xf numFmtId="0" fontId="16" fillId="20" borderId="71" xfId="0" applyFont="1" applyFill="1" applyBorder="1" applyAlignment="1" applyProtection="1">
      <alignment horizontal="center" vertical="center" wrapText="1"/>
      <protection locked="0"/>
    </xf>
    <xf numFmtId="0" fontId="16" fillId="20" borderId="72" xfId="0" applyFont="1" applyFill="1" applyBorder="1" applyAlignment="1" applyProtection="1">
      <alignment horizontal="center" vertical="center" wrapText="1"/>
      <protection locked="0"/>
    </xf>
    <xf numFmtId="0" fontId="2" fillId="18" borderId="73" xfId="0" applyFont="1" applyFill="1" applyBorder="1" applyAlignment="1">
      <alignment horizontal="center" vertical="center" wrapText="1"/>
    </xf>
    <xf numFmtId="0" fontId="21" fillId="21" borderId="1" xfId="0" applyFont="1" applyFill="1" applyBorder="1" applyAlignment="1" applyProtection="1">
      <alignment horizontal="center" vertical="center" wrapText="1"/>
      <protection locked="0"/>
    </xf>
    <xf numFmtId="0" fontId="16" fillId="20" borderId="4" xfId="0" applyFont="1" applyFill="1" applyBorder="1" applyAlignment="1" applyProtection="1">
      <alignment horizontal="center" vertical="center" wrapText="1"/>
      <protection locked="0"/>
    </xf>
    <xf numFmtId="0" fontId="16" fillId="20" borderId="74" xfId="0" applyFont="1" applyFill="1" applyBorder="1" applyAlignment="1" applyProtection="1">
      <alignment horizontal="center" vertical="center" wrapText="1"/>
      <protection locked="0"/>
    </xf>
    <xf numFmtId="0" fontId="21" fillId="21" borderId="9" xfId="0" applyFont="1" applyFill="1" applyBorder="1" applyAlignment="1" applyProtection="1">
      <alignment horizontal="center" vertical="center" wrapText="1"/>
      <protection locked="0"/>
    </xf>
    <xf numFmtId="0" fontId="21" fillId="21" borderId="10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>
      <alignment horizontal="center" vertical="center"/>
    </xf>
    <xf numFmtId="10" fontId="0" fillId="0" borderId="0" xfId="0" applyNumberFormat="1"/>
    <xf numFmtId="10" fontId="5" fillId="4" borderId="9" xfId="0" applyNumberFormat="1" applyFont="1" applyFill="1" applyBorder="1" applyAlignment="1">
      <alignment horizontal="center" vertical="center"/>
    </xf>
    <xf numFmtId="10" fontId="13" fillId="6" borderId="54" xfId="0" applyNumberFormat="1" applyFont="1" applyFill="1" applyBorder="1" applyAlignment="1">
      <alignment horizontal="center" vertical="center"/>
    </xf>
    <xf numFmtId="10" fontId="13" fillId="2" borderId="0" xfId="0" applyNumberFormat="1" applyFont="1" applyFill="1" applyAlignment="1">
      <alignment horizontal="center" vertical="center"/>
    </xf>
    <xf numFmtId="10" fontId="13" fillId="6" borderId="11" xfId="0" applyNumberFormat="1" applyFont="1" applyFill="1" applyBorder="1" applyAlignment="1">
      <alignment horizontal="center" vertical="center"/>
    </xf>
    <xf numFmtId="4" fontId="5" fillId="4" borderId="12" xfId="0" applyNumberFormat="1" applyFont="1" applyFill="1" applyBorder="1" applyAlignment="1">
      <alignment horizontal="center" vertical="center" wrapText="1"/>
    </xf>
    <xf numFmtId="4" fontId="0" fillId="7" borderId="1" xfId="0" applyNumberFormat="1" applyFill="1" applyBorder="1" applyAlignment="1">
      <alignment horizontal="center" vertical="center"/>
    </xf>
    <xf numFmtId="4" fontId="0" fillId="0" borderId="0" xfId="0" applyNumberFormat="1"/>
    <xf numFmtId="0" fontId="0" fillId="7" borderId="2" xfId="0" applyFill="1" applyBorder="1" applyAlignment="1">
      <alignment horizontal="center" vertical="center"/>
    </xf>
    <xf numFmtId="4" fontId="0" fillId="7" borderId="14" xfId="0" applyNumberFormat="1" applyFill="1" applyBorder="1" applyAlignment="1">
      <alignment horizontal="center" vertical="center"/>
    </xf>
    <xf numFmtId="4" fontId="0" fillId="7" borderId="11" xfId="0" applyNumberFormat="1" applyFill="1" applyBorder="1" applyAlignment="1">
      <alignment horizontal="center" vertical="center"/>
    </xf>
    <xf numFmtId="10" fontId="6" fillId="6" borderId="1" xfId="0" applyNumberFormat="1" applyFont="1" applyFill="1" applyBorder="1" applyAlignment="1">
      <alignment horizontal="center" vertical="center"/>
    </xf>
    <xf numFmtId="10" fontId="6" fillId="6" borderId="14" xfId="0" applyNumberFormat="1" applyFont="1" applyFill="1" applyBorder="1" applyAlignment="1">
      <alignment horizontal="center" vertical="center"/>
    </xf>
    <xf numFmtId="10" fontId="6" fillId="6" borderId="2" xfId="0" applyNumberFormat="1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10" fontId="8" fillId="6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10" xfId="0" applyFill="1" applyBorder="1"/>
    <xf numFmtId="0" fontId="0" fillId="2" borderId="9" xfId="0" applyFill="1" applyBorder="1"/>
    <xf numFmtId="0" fontId="0" fillId="2" borderId="2" xfId="0" applyFill="1" applyBorder="1"/>
    <xf numFmtId="0" fontId="0" fillId="2" borderId="4" xfId="0" applyFill="1" applyBorder="1"/>
    <xf numFmtId="10" fontId="6" fillId="6" borderId="11" xfId="0" applyNumberFormat="1" applyFont="1" applyFill="1" applyBorder="1" applyAlignment="1">
      <alignment horizontal="center" vertical="center"/>
    </xf>
    <xf numFmtId="3" fontId="0" fillId="0" borderId="0" xfId="0" applyNumberFormat="1"/>
    <xf numFmtId="3" fontId="6" fillId="6" borderId="11" xfId="0" applyNumberFormat="1" applyFont="1" applyFill="1" applyBorder="1" applyAlignment="1">
      <alignment horizontal="center" vertical="center"/>
    </xf>
    <xf numFmtId="3" fontId="26" fillId="2" borderId="0" xfId="0" applyNumberFormat="1" applyFont="1" applyFill="1" applyAlignment="1">
      <alignment horizontal="center" vertical="center" wrapText="1" readingOrder="1"/>
    </xf>
    <xf numFmtId="3" fontId="27" fillId="2" borderId="0" xfId="0" applyNumberFormat="1" applyFont="1" applyFill="1" applyAlignment="1">
      <alignment horizontal="center" vertical="center" wrapText="1" readingOrder="1"/>
    </xf>
    <xf numFmtId="3" fontId="0" fillId="2" borderId="0" xfId="0" applyNumberFormat="1" applyFill="1"/>
    <xf numFmtId="165" fontId="35" fillId="5" borderId="14" xfId="1" applyNumberFormat="1" applyFont="1" applyFill="1" applyBorder="1" applyAlignment="1">
      <alignment horizontal="center" vertical="center"/>
    </xf>
    <xf numFmtId="3" fontId="27" fillId="6" borderId="14" xfId="0" applyNumberFormat="1" applyFont="1" applyFill="1" applyBorder="1" applyAlignment="1">
      <alignment horizontal="center" vertical="center" wrapText="1" readingOrder="1"/>
    </xf>
    <xf numFmtId="3" fontId="27" fillId="6" borderId="19" xfId="0" applyNumberFormat="1" applyFont="1" applyFill="1" applyBorder="1" applyAlignment="1">
      <alignment horizontal="center" vertical="center" wrapText="1" readingOrder="1"/>
    </xf>
    <xf numFmtId="3" fontId="27" fillId="6" borderId="2" xfId="0" applyNumberFormat="1" applyFont="1" applyFill="1" applyBorder="1" applyAlignment="1">
      <alignment horizontal="center" vertical="center" wrapText="1" readingOrder="1"/>
    </xf>
    <xf numFmtId="3" fontId="26" fillId="6" borderId="57" xfId="0" applyNumberFormat="1" applyFont="1" applyFill="1" applyBorder="1" applyAlignment="1">
      <alignment horizontal="center" vertical="center" wrapText="1" readingOrder="1"/>
    </xf>
    <xf numFmtId="3" fontId="0" fillId="16" borderId="0" xfId="0" applyNumberFormat="1" applyFill="1" applyAlignment="1">
      <alignment horizontal="center"/>
    </xf>
    <xf numFmtId="167" fontId="6" fillId="15" borderId="48" xfId="0" applyNumberFormat="1" applyFont="1" applyFill="1" applyBorder="1" applyAlignment="1">
      <alignment horizontal="center" vertical="center"/>
    </xf>
    <xf numFmtId="167" fontId="6" fillId="15" borderId="53" xfId="0" applyNumberFormat="1" applyFont="1" applyFill="1" applyBorder="1" applyAlignment="1">
      <alignment horizontal="center" vertical="center"/>
    </xf>
    <xf numFmtId="165" fontId="35" fillId="5" borderId="11" xfId="1" applyNumberFormat="1" applyFont="1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3" fontId="8" fillId="16" borderId="14" xfId="0" applyNumberFormat="1" applyFont="1" applyFill="1" applyBorder="1" applyAlignment="1">
      <alignment horizontal="center" vertical="center"/>
    </xf>
    <xf numFmtId="3" fontId="8" fillId="16" borderId="18" xfId="0" applyNumberFormat="1" applyFont="1" applyFill="1" applyBorder="1" applyAlignment="1">
      <alignment horizontal="center" vertical="center"/>
    </xf>
    <xf numFmtId="3" fontId="0" fillId="0" borderId="1" xfId="0" applyNumberFormat="1" applyBorder="1"/>
    <xf numFmtId="3" fontId="0" fillId="0" borderId="2" xfId="0" applyNumberFormat="1" applyBorder="1"/>
    <xf numFmtId="3" fontId="13" fillId="16" borderId="1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3" fontId="8" fillId="6" borderId="10" xfId="0" applyNumberFormat="1" applyFont="1" applyFill="1" applyBorder="1" applyAlignment="1">
      <alignment horizontal="center" vertical="center"/>
    </xf>
    <xf numFmtId="3" fontId="8" fillId="6" borderId="9" xfId="0" applyNumberFormat="1" applyFont="1" applyFill="1" applyBorder="1" applyAlignment="1">
      <alignment horizontal="center" vertical="center"/>
    </xf>
    <xf numFmtId="3" fontId="0" fillId="7" borderId="10" xfId="0" applyNumberFormat="1" applyFill="1" applyBorder="1" applyAlignment="1">
      <alignment horizontal="center" vertical="center"/>
    </xf>
    <xf numFmtId="3" fontId="8" fillId="6" borderId="2" xfId="0" applyNumberFormat="1" applyFont="1" applyFill="1" applyBorder="1" applyAlignment="1">
      <alignment horizontal="center" vertical="center"/>
    </xf>
    <xf numFmtId="3" fontId="0" fillId="7" borderId="9" xfId="0" applyNumberFormat="1" applyFill="1" applyBorder="1" applyAlignment="1">
      <alignment horizontal="center" vertical="center"/>
    </xf>
    <xf numFmtId="3" fontId="8" fillId="6" borderId="1" xfId="0" applyNumberFormat="1" applyFont="1" applyFill="1" applyBorder="1" applyAlignment="1">
      <alignment horizontal="center" vertical="center"/>
    </xf>
    <xf numFmtId="3" fontId="0" fillId="7" borderId="2" xfId="0" applyNumberFormat="1" applyFill="1" applyBorder="1" applyAlignment="1">
      <alignment horizontal="center" vertical="center"/>
    </xf>
    <xf numFmtId="3" fontId="0" fillId="7" borderId="16" xfId="0" applyNumberFormat="1" applyFill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/>
    </xf>
    <xf numFmtId="171" fontId="13" fillId="6" borderId="11" xfId="0" applyNumberFormat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vertical="center"/>
    </xf>
    <xf numFmtId="3" fontId="0" fillId="7" borderId="1" xfId="0" applyNumberFormat="1" applyFill="1" applyBorder="1" applyAlignment="1">
      <alignment vertical="center"/>
    </xf>
    <xf numFmtId="171" fontId="0" fillId="0" borderId="0" xfId="0" applyNumberFormat="1"/>
    <xf numFmtId="3" fontId="13" fillId="2" borderId="10" xfId="0" applyNumberFormat="1" applyFont="1" applyFill="1" applyBorder="1" applyAlignment="1">
      <alignment horizontal="center" vertical="center"/>
    </xf>
    <xf numFmtId="3" fontId="13" fillId="2" borderId="9" xfId="0" applyNumberFormat="1" applyFont="1" applyFill="1" applyBorder="1" applyAlignment="1">
      <alignment horizontal="center" vertical="center"/>
    </xf>
    <xf numFmtId="3" fontId="13" fillId="2" borderId="12" xfId="0" applyNumberFormat="1" applyFont="1" applyFill="1" applyBorder="1" applyAlignment="1">
      <alignment horizontal="center" vertical="center"/>
    </xf>
    <xf numFmtId="3" fontId="31" fillId="16" borderId="54" xfId="0" applyNumberFormat="1" applyFont="1" applyFill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72" fontId="27" fillId="16" borderId="2" xfId="0" applyNumberFormat="1" applyFont="1" applyFill="1" applyBorder="1" applyAlignment="1">
      <alignment horizontal="center" vertical="center" wrapText="1" readingOrder="1"/>
    </xf>
    <xf numFmtId="1" fontId="0" fillId="0" borderId="2" xfId="0" applyNumberFormat="1" applyBorder="1" applyAlignment="1">
      <alignment horizontal="center" vertical="center"/>
    </xf>
    <xf numFmtId="3" fontId="8" fillId="7" borderId="1" xfId="0" applyNumberFormat="1" applyFont="1" applyFill="1" applyBorder="1" applyAlignment="1">
      <alignment horizontal="left" vertical="center"/>
    </xf>
    <xf numFmtId="3" fontId="8" fillId="7" borderId="1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3" fontId="9" fillId="2" borderId="1" xfId="0" applyNumberFormat="1" applyFont="1" applyFill="1" applyBorder="1" applyAlignment="1">
      <alignment horizontal="left" vertical="center"/>
    </xf>
    <xf numFmtId="3" fontId="22" fillId="13" borderId="1" xfId="1" applyNumberFormat="1" applyFont="1" applyFill="1" applyBorder="1" applyAlignment="1">
      <alignment horizontal="center" vertical="center" wrapText="1"/>
    </xf>
    <xf numFmtId="3" fontId="21" fillId="13" borderId="1" xfId="1" applyNumberFormat="1" applyFont="1" applyFill="1" applyBorder="1" applyAlignment="1">
      <alignment horizontal="center" vertical="center" wrapText="1"/>
    </xf>
    <xf numFmtId="3" fontId="23" fillId="13" borderId="1" xfId="1" applyNumberFormat="1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 wrapText="1"/>
    </xf>
    <xf numFmtId="3" fontId="5" fillId="4" borderId="0" xfId="0" applyNumberFormat="1" applyFont="1" applyFill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1" xfId="0" applyNumberFormat="1" applyBorder="1" applyAlignment="1">
      <alignment horizontal="left" vertical="center"/>
    </xf>
    <xf numFmtId="3" fontId="0" fillId="0" borderId="9" xfId="0" applyNumberForma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3" fontId="8" fillId="7" borderId="2" xfId="0" applyNumberFormat="1" applyFont="1" applyFill="1" applyBorder="1" applyAlignment="1">
      <alignment horizontal="left" vertical="center"/>
    </xf>
    <xf numFmtId="3" fontId="8" fillId="2" borderId="8" xfId="0" applyNumberFormat="1" applyFont="1" applyFill="1" applyBorder="1" applyAlignment="1">
      <alignment horizontal="left" vertical="center"/>
    </xf>
    <xf numFmtId="3" fontId="0" fillId="0" borderId="2" xfId="0" applyNumberFormat="1" applyBorder="1" applyAlignment="1">
      <alignment vertical="center"/>
    </xf>
    <xf numFmtId="3" fontId="0" fillId="0" borderId="0" xfId="0" applyNumberFormat="1" applyAlignment="1">
      <alignment horizontal="left" vertical="center" wrapText="1"/>
    </xf>
    <xf numFmtId="3" fontId="0" fillId="0" borderId="2" xfId="0" applyNumberFormat="1" applyBorder="1" applyAlignment="1">
      <alignment vertical="center" wrapText="1"/>
    </xf>
    <xf numFmtId="3" fontId="9" fillId="16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left" vertical="center"/>
    </xf>
    <xf numFmtId="3" fontId="0" fillId="2" borderId="2" xfId="0" applyNumberFormat="1" applyFill="1" applyBorder="1" applyAlignment="1">
      <alignment vertical="center"/>
    </xf>
    <xf numFmtId="3" fontId="0" fillId="2" borderId="2" xfId="0" applyNumberFormat="1" applyFill="1" applyBorder="1" applyAlignment="1">
      <alignment horizontal="left" vertical="center"/>
    </xf>
    <xf numFmtId="3" fontId="9" fillId="2" borderId="0" xfId="0" applyNumberFormat="1" applyFont="1" applyFill="1" applyAlignment="1">
      <alignment horizontal="left" vertical="center"/>
    </xf>
    <xf numFmtId="3" fontId="0" fillId="2" borderId="0" xfId="0" applyNumberFormat="1" applyFill="1" applyAlignment="1">
      <alignment horizontal="center" vertical="center"/>
    </xf>
    <xf numFmtId="3" fontId="0" fillId="0" borderId="1" xfId="0" applyNumberFormat="1" applyBorder="1" applyAlignment="1">
      <alignment vertical="center"/>
    </xf>
    <xf numFmtId="3" fontId="0" fillId="2" borderId="0" xfId="0" applyNumberFormat="1" applyFill="1" applyAlignment="1">
      <alignment horizontal="left" vertical="center"/>
    </xf>
    <xf numFmtId="3" fontId="0" fillId="2" borderId="0" xfId="0" applyNumberFormat="1" applyFill="1" applyAlignment="1">
      <alignment horizontal="center" vertical="center" wrapText="1"/>
    </xf>
    <xf numFmtId="3" fontId="8" fillId="16" borderId="1" xfId="0" applyNumberFormat="1" applyFont="1" applyFill="1" applyBorder="1" applyAlignment="1">
      <alignment horizontal="left" vertical="center"/>
    </xf>
    <xf numFmtId="3" fontId="0" fillId="2" borderId="0" xfId="0" applyNumberFormat="1" applyFill="1" applyAlignment="1">
      <alignment vertical="center"/>
    </xf>
    <xf numFmtId="3" fontId="13" fillId="2" borderId="0" xfId="0" applyNumberFormat="1" applyFont="1" applyFill="1" applyAlignment="1">
      <alignment horizontal="center" vertical="center"/>
    </xf>
    <xf numFmtId="3" fontId="0" fillId="2" borderId="0" xfId="0" applyNumberFormat="1" applyFill="1" applyAlignment="1">
      <alignment vertical="center" wrapText="1"/>
    </xf>
    <xf numFmtId="3" fontId="0" fillId="16" borderId="2" xfId="0" applyNumberFormat="1" applyFill="1" applyBorder="1" applyAlignment="1">
      <alignment horizontal="center" vertical="center"/>
    </xf>
    <xf numFmtId="3" fontId="0" fillId="16" borderId="4" xfId="0" applyNumberFormat="1" applyFill="1" applyBorder="1" applyAlignment="1">
      <alignment horizontal="center" vertical="center"/>
    </xf>
    <xf numFmtId="3" fontId="9" fillId="2" borderId="0" xfId="0" applyNumberFormat="1" applyFont="1" applyFill="1" applyAlignment="1">
      <alignment horizontal="center" vertical="center"/>
    </xf>
    <xf numFmtId="172" fontId="0" fillId="7" borderId="1" xfId="0" applyNumberFormat="1" applyFill="1" applyBorder="1" applyAlignment="1">
      <alignment horizontal="center" vertical="center"/>
    </xf>
    <xf numFmtId="10" fontId="5" fillId="4" borderId="12" xfId="0" applyNumberFormat="1" applyFont="1" applyFill="1" applyBorder="1" applyAlignment="1">
      <alignment horizontal="center" vertical="center" wrapText="1"/>
    </xf>
    <xf numFmtId="10" fontId="0" fillId="16" borderId="82" xfId="0" applyNumberFormat="1" applyFill="1" applyBorder="1" applyAlignment="1">
      <alignment horizontal="center" vertical="center"/>
    </xf>
    <xf numFmtId="1" fontId="0" fillId="0" borderId="0" xfId="0" applyNumberFormat="1"/>
    <xf numFmtId="3" fontId="15" fillId="2" borderId="0" xfId="0" applyNumberFormat="1" applyFont="1" applyFill="1" applyAlignment="1">
      <alignment horizontal="center" vertical="center" textRotation="90" wrapText="1" readingOrder="1"/>
    </xf>
    <xf numFmtId="3" fontId="15" fillId="2" borderId="0" xfId="0" applyNumberFormat="1" applyFont="1" applyFill="1" applyAlignment="1">
      <alignment horizontal="center" vertical="center" wrapText="1" readingOrder="1"/>
    </xf>
    <xf numFmtId="3" fontId="6" fillId="6" borderId="82" xfId="0" applyNumberFormat="1" applyFont="1" applyFill="1" applyBorder="1" applyAlignment="1">
      <alignment horizontal="center" vertical="center"/>
    </xf>
    <xf numFmtId="0" fontId="8" fillId="7" borderId="82" xfId="0" applyFont="1" applyFill="1" applyBorder="1" applyAlignment="1">
      <alignment horizontal="left" vertical="center"/>
    </xf>
    <xf numFmtId="0" fontId="8" fillId="7" borderId="82" xfId="0" applyFont="1" applyFill="1" applyBorder="1" applyAlignment="1">
      <alignment horizontal="center" vertical="center"/>
    </xf>
    <xf numFmtId="0" fontId="0" fillId="7" borderId="82" xfId="0" applyFill="1" applyBorder="1" applyAlignment="1">
      <alignment horizontal="center" vertical="center"/>
    </xf>
    <xf numFmtId="4" fontId="0" fillId="7" borderId="82" xfId="0" applyNumberFormat="1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0" fontId="0" fillId="0" borderId="0" xfId="0" applyAlignment="1">
      <alignment wrapText="1"/>
    </xf>
    <xf numFmtId="10" fontId="8" fillId="2" borderId="0" xfId="0" applyNumberFormat="1" applyFont="1" applyFill="1" applyAlignment="1">
      <alignment horizontal="center" vertical="center"/>
    </xf>
    <xf numFmtId="10" fontId="6" fillId="6" borderId="18" xfId="0" applyNumberFormat="1" applyFont="1" applyFill="1" applyBorder="1" applyAlignment="1">
      <alignment horizontal="center" vertical="center"/>
    </xf>
    <xf numFmtId="10" fontId="6" fillId="6" borderId="84" xfId="0" applyNumberFormat="1" applyFont="1" applyFill="1" applyBorder="1" applyAlignment="1">
      <alignment horizontal="center" vertical="center"/>
    </xf>
    <xf numFmtId="10" fontId="8" fillId="6" borderId="82" xfId="0" applyNumberFormat="1" applyFont="1" applyFill="1" applyBorder="1" applyAlignment="1">
      <alignment horizontal="center" vertical="center"/>
    </xf>
    <xf numFmtId="0" fontId="0" fillId="2" borderId="82" xfId="0" applyFill="1" applyBorder="1"/>
    <xf numFmtId="0" fontId="12" fillId="2" borderId="82" xfId="0" applyFont="1" applyFill="1" applyBorder="1"/>
    <xf numFmtId="0" fontId="11" fillId="2" borderId="82" xfId="0" applyFont="1" applyFill="1" applyBorder="1"/>
    <xf numFmtId="0" fontId="25" fillId="7" borderId="9" xfId="0" applyFont="1" applyFill="1" applyBorder="1" applyAlignment="1">
      <alignment horizontal="center" vertical="center" wrapText="1" readingOrder="1"/>
    </xf>
    <xf numFmtId="0" fontId="25" fillId="7" borderId="16" xfId="0" applyFont="1" applyFill="1" applyBorder="1" applyAlignment="1">
      <alignment horizontal="center" vertical="center" wrapText="1" readingOrder="1"/>
    </xf>
    <xf numFmtId="0" fontId="6" fillId="6" borderId="54" xfId="0" applyFont="1" applyFill="1" applyBorder="1" applyAlignment="1">
      <alignment horizontal="center" vertical="center"/>
    </xf>
    <xf numFmtId="0" fontId="0" fillId="0" borderId="85" xfId="0" applyBorder="1"/>
    <xf numFmtId="0" fontId="6" fillId="2" borderId="0" xfId="0" applyFont="1" applyFill="1" applyAlignment="1">
      <alignment horizontal="center" vertical="center"/>
    </xf>
    <xf numFmtId="10" fontId="6" fillId="2" borderId="0" xfId="0" applyNumberFormat="1" applyFont="1" applyFill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3" fontId="8" fillId="7" borderId="10" xfId="0" applyNumberFormat="1" applyFont="1" applyFill="1" applyBorder="1" applyAlignment="1">
      <alignment horizontal="center" vertical="center"/>
    </xf>
    <xf numFmtId="3" fontId="13" fillId="6" borderId="87" xfId="0" applyNumberFormat="1" applyFont="1" applyFill="1" applyBorder="1" applyAlignment="1">
      <alignment horizontal="center" vertical="center"/>
    </xf>
    <xf numFmtId="3" fontId="8" fillId="16" borderId="1" xfId="0" applyNumberFormat="1" applyFont="1" applyFill="1" applyBorder="1" applyAlignment="1">
      <alignment horizontal="center" vertical="center"/>
    </xf>
    <xf numFmtId="3" fontId="9" fillId="16" borderId="10" xfId="0" applyNumberFormat="1" applyFont="1" applyFill="1" applyBorder="1" applyAlignment="1">
      <alignment horizontal="center" vertical="center"/>
    </xf>
    <xf numFmtId="3" fontId="9" fillId="16" borderId="6" xfId="0" applyNumberFormat="1" applyFont="1" applyFill="1" applyBorder="1" applyAlignment="1">
      <alignment horizontal="center" vertical="center"/>
    </xf>
    <xf numFmtId="3" fontId="0" fillId="16" borderId="10" xfId="0" applyNumberFormat="1" applyFill="1" applyBorder="1" applyAlignment="1">
      <alignment horizontal="center" vertical="center"/>
    </xf>
    <xf numFmtId="3" fontId="8" fillId="7" borderId="6" xfId="0" applyNumberFormat="1" applyFont="1" applyFill="1" applyBorder="1" applyAlignment="1">
      <alignment horizontal="left" vertical="center"/>
    </xf>
    <xf numFmtId="3" fontId="13" fillId="16" borderId="88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left" vertical="center"/>
    </xf>
    <xf numFmtId="3" fontId="0" fillId="2" borderId="1" xfId="0" applyNumberFormat="1" applyFill="1" applyBorder="1" applyAlignment="1">
      <alignment horizontal="center" vertical="center"/>
    </xf>
    <xf numFmtId="3" fontId="0" fillId="2" borderId="83" xfId="0" applyNumberFormat="1" applyFill="1" applyBorder="1" applyAlignment="1">
      <alignment horizontal="center" vertical="center"/>
    </xf>
    <xf numFmtId="3" fontId="0" fillId="16" borderId="83" xfId="0" applyNumberFormat="1" applyFill="1" applyBorder="1" applyAlignment="1">
      <alignment horizontal="center" vertical="center"/>
    </xf>
    <xf numFmtId="3" fontId="0" fillId="7" borderId="90" xfId="0" applyNumberFormat="1" applyFill="1" applyBorder="1" applyAlignment="1">
      <alignment horizontal="center" vertical="center"/>
    </xf>
    <xf numFmtId="3" fontId="13" fillId="6" borderId="57" xfId="0" applyNumberFormat="1" applyFont="1" applyFill="1" applyBorder="1" applyAlignment="1">
      <alignment horizontal="center" vertical="center"/>
    </xf>
    <xf numFmtId="3" fontId="13" fillId="6" borderId="58" xfId="0" applyNumberFormat="1" applyFont="1" applyFill="1" applyBorder="1" applyAlignment="1">
      <alignment horizontal="center" vertical="center"/>
    </xf>
    <xf numFmtId="3" fontId="0" fillId="7" borderId="89" xfId="0" applyNumberForma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center" vertical="center" wrapText="1"/>
    </xf>
    <xf numFmtId="3" fontId="8" fillId="2" borderId="8" xfId="0" applyNumberFormat="1" applyFont="1" applyFill="1" applyBorder="1" applyAlignment="1">
      <alignment horizontal="center" vertical="center"/>
    </xf>
    <xf numFmtId="3" fontId="8" fillId="2" borderId="0" xfId="0" applyNumberFormat="1" applyFont="1" applyFill="1" applyAlignment="1">
      <alignment horizontal="left" vertical="center"/>
    </xf>
    <xf numFmtId="3" fontId="8" fillId="7" borderId="89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9" fillId="13" borderId="2" xfId="1" applyFont="1" applyFill="1" applyBorder="1" applyAlignment="1">
      <alignment horizontal="center" vertical="center" wrapText="1"/>
    </xf>
    <xf numFmtId="0" fontId="9" fillId="13" borderId="3" xfId="1" applyFont="1" applyFill="1" applyBorder="1" applyAlignment="1">
      <alignment horizontal="center" vertical="center" wrapText="1"/>
    </xf>
    <xf numFmtId="0" fontId="9" fillId="13" borderId="4" xfId="1" applyFont="1" applyFill="1" applyBorder="1" applyAlignment="1">
      <alignment horizontal="center" vertical="center" wrapText="1"/>
    </xf>
    <xf numFmtId="0" fontId="23" fillId="13" borderId="9" xfId="1" applyFont="1" applyFill="1" applyBorder="1" applyAlignment="1">
      <alignment horizontal="center" vertical="center" wrapText="1"/>
    </xf>
    <xf numFmtId="0" fontId="23" fillId="13" borderId="1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9" fillId="13" borderId="9" xfId="1" applyFont="1" applyFill="1" applyBorder="1" applyAlignment="1">
      <alignment horizontal="center" vertical="center" wrapText="1"/>
    </xf>
    <xf numFmtId="0" fontId="9" fillId="13" borderId="12" xfId="1" applyFont="1" applyFill="1" applyBorder="1" applyAlignment="1">
      <alignment horizontal="center" vertical="center" wrapText="1"/>
    </xf>
    <xf numFmtId="0" fontId="9" fillId="13" borderId="10" xfId="1" applyFont="1" applyFill="1" applyBorder="1" applyAlignment="1">
      <alignment horizontal="center" vertical="center" wrapText="1"/>
    </xf>
    <xf numFmtId="0" fontId="9" fillId="13" borderId="75" xfId="1" applyFont="1" applyFill="1" applyBorder="1" applyAlignment="1">
      <alignment horizontal="center" vertical="center" wrapText="1"/>
    </xf>
    <xf numFmtId="0" fontId="9" fillId="13" borderId="7" xfId="1" applyFont="1" applyFill="1" applyBorder="1" applyAlignment="1">
      <alignment horizontal="center" vertical="center" wrapText="1"/>
    </xf>
    <xf numFmtId="0" fontId="9" fillId="13" borderId="86" xfId="1" applyFont="1" applyFill="1" applyBorder="1" applyAlignment="1">
      <alignment horizontal="center" vertical="center" wrapText="1"/>
    </xf>
    <xf numFmtId="0" fontId="9" fillId="13" borderId="0" xfId="1" applyFont="1" applyFill="1" applyAlignment="1">
      <alignment horizontal="center" vertical="center" wrapText="1"/>
    </xf>
    <xf numFmtId="0" fontId="9" fillId="13" borderId="5" xfId="1" applyFont="1" applyFill="1" applyBorder="1" applyAlignment="1">
      <alignment horizontal="center" vertical="center" wrapText="1"/>
    </xf>
    <xf numFmtId="0" fontId="9" fillId="13" borderId="1" xfId="1" applyFont="1" applyFill="1" applyBorder="1" applyAlignment="1">
      <alignment horizontal="center" vertical="center" wrapText="1"/>
    </xf>
    <xf numFmtId="0" fontId="23" fillId="13" borderId="1" xfId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2" fillId="18" borderId="60" xfId="0" applyFont="1" applyFill="1" applyBorder="1" applyAlignment="1">
      <alignment horizontal="center" vertical="center" wrapText="1"/>
    </xf>
    <xf numFmtId="0" fontId="2" fillId="18" borderId="61" xfId="0" applyFont="1" applyFill="1" applyBorder="1" applyAlignment="1">
      <alignment horizontal="center" vertical="center" wrapText="1"/>
    </xf>
    <xf numFmtId="0" fontId="2" fillId="18" borderId="6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16" xfId="0" applyFont="1" applyFill="1" applyBorder="1" applyAlignment="1">
      <alignment horizontal="left" vertical="center"/>
    </xf>
    <xf numFmtId="0" fontId="5" fillId="4" borderId="8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left" vertical="center"/>
    </xf>
    <xf numFmtId="0" fontId="5" fillId="4" borderId="12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 wrapText="1" readingOrder="1"/>
    </xf>
    <xf numFmtId="0" fontId="15" fillId="2" borderId="19" xfId="0" applyFont="1" applyFill="1" applyBorder="1" applyAlignment="1">
      <alignment horizontal="center" vertical="center" wrapText="1" readingOrder="1"/>
    </xf>
    <xf numFmtId="0" fontId="15" fillId="2" borderId="55" xfId="0" applyFont="1" applyFill="1" applyBorder="1" applyAlignment="1">
      <alignment horizontal="center" vertical="center" wrapText="1" readingOrder="1"/>
    </xf>
    <xf numFmtId="0" fontId="15" fillId="2" borderId="56" xfId="0" applyFont="1" applyFill="1" applyBorder="1" applyAlignment="1">
      <alignment horizontal="center" vertical="center" wrapText="1" readingOrder="1"/>
    </xf>
    <xf numFmtId="3" fontId="15" fillId="2" borderId="19" xfId="0" applyNumberFormat="1" applyFont="1" applyFill="1" applyBorder="1" applyAlignment="1">
      <alignment horizontal="center" vertical="center" textRotation="90" wrapText="1" readingOrder="1"/>
    </xf>
    <xf numFmtId="3" fontId="15" fillId="2" borderId="23" xfId="0" applyNumberFormat="1" applyFont="1" applyFill="1" applyBorder="1" applyAlignment="1">
      <alignment horizontal="center" vertical="center" textRotation="90" wrapText="1" readingOrder="1"/>
    </xf>
    <xf numFmtId="3" fontId="15" fillId="2" borderId="14" xfId="0" applyNumberFormat="1" applyFont="1" applyFill="1" applyBorder="1" applyAlignment="1">
      <alignment horizontal="center" vertical="center" textRotation="90" wrapText="1" readingOrder="1"/>
    </xf>
    <xf numFmtId="3" fontId="15" fillId="2" borderId="18" xfId="0" applyNumberFormat="1" applyFont="1" applyFill="1" applyBorder="1" applyAlignment="1">
      <alignment horizontal="center" vertical="center" textRotation="90" wrapText="1" readingOrder="1"/>
    </xf>
    <xf numFmtId="0" fontId="15" fillId="2" borderId="1" xfId="0" applyFont="1" applyFill="1" applyBorder="1" applyAlignment="1">
      <alignment horizontal="center" vertical="center" wrapText="1" readingOrder="1"/>
    </xf>
    <xf numFmtId="0" fontId="15" fillId="2" borderId="9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9" fillId="13" borderId="2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3" fontId="8" fillId="2" borderId="83" xfId="0" applyNumberFormat="1" applyFont="1" applyFill="1" applyBorder="1" applyAlignment="1">
      <alignment horizontal="center" vertical="center"/>
    </xf>
    <xf numFmtId="3" fontId="8" fillId="2" borderId="91" xfId="0" applyNumberFormat="1" applyFont="1" applyFill="1" applyBorder="1" applyAlignment="1">
      <alignment horizontal="center" vertical="center"/>
    </xf>
    <xf numFmtId="3" fontId="8" fillId="2" borderId="90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left" vertical="center" wrapText="1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25" xfId="0" applyNumberFormat="1" applyFont="1" applyFill="1" applyBorder="1" applyAlignment="1">
      <alignment horizontal="center" vertical="center"/>
    </xf>
    <xf numFmtId="3" fontId="9" fillId="2" borderId="83" xfId="0" applyNumberFormat="1" applyFont="1" applyFill="1" applyBorder="1" applyAlignment="1">
      <alignment horizontal="center" vertical="center"/>
    </xf>
    <xf numFmtId="3" fontId="9" fillId="2" borderId="91" xfId="0" applyNumberFormat="1" applyFont="1" applyFill="1" applyBorder="1" applyAlignment="1">
      <alignment horizontal="center" vertical="center"/>
    </xf>
    <xf numFmtId="3" fontId="9" fillId="2" borderId="92" xfId="0" applyNumberFormat="1" applyFont="1" applyFill="1" applyBorder="1" applyAlignment="1">
      <alignment horizontal="center" vertical="center"/>
    </xf>
    <xf numFmtId="3" fontId="5" fillId="2" borderId="83" xfId="0" applyNumberFormat="1" applyFont="1" applyFill="1" applyBorder="1" applyAlignment="1">
      <alignment horizontal="center" vertical="center" wrapText="1"/>
    </xf>
    <xf numFmtId="3" fontId="5" fillId="2" borderId="91" xfId="0" applyNumberFormat="1" applyFont="1" applyFill="1" applyBorder="1" applyAlignment="1">
      <alignment horizontal="center" vertical="center" wrapText="1"/>
    </xf>
    <xf numFmtId="3" fontId="5" fillId="2" borderId="90" xfId="0" applyNumberFormat="1" applyFont="1" applyFill="1" applyBorder="1" applyAlignment="1">
      <alignment horizontal="center" vertical="center" wrapText="1"/>
    </xf>
  </cellXfs>
  <cellStyles count="37">
    <cellStyle name="A Question" xfId="2" xr:uid="{A65248D9-1AA7-464C-81DF-50A73D832391}"/>
    <cellStyle name="Buena" xfId="3" xr:uid="{4405C6E5-E278-4B26-AFA6-B16470D3436C}"/>
    <cellStyle name="Celda de comprobación 2" xfId="4" xr:uid="{2019D210-16E9-41D6-8F89-6B75F6C257E7}"/>
    <cellStyle name="Celda vinculada 2" xfId="5" xr:uid="{44B958D0-04D0-4C2B-BBBD-C9E9A4F4AC72}"/>
    <cellStyle name="Encabezado 4 2" xfId="6" xr:uid="{FDDE3FB7-C6FA-4B00-8A5A-2E641ACE2167}"/>
    <cellStyle name="Entrada 2" xfId="7" xr:uid="{58591F77-B8BF-45FE-9670-1DCAE03B210F}"/>
    <cellStyle name="Hyperlink 2" xfId="8" xr:uid="{936A9A87-2F4D-4A4E-96B4-A29242CD3C6A}"/>
    <cellStyle name="Hyperlink 3" xfId="9" xr:uid="{4A0C0E0B-D76A-4488-ADC2-5DDAA302B1B2}"/>
    <cellStyle name="Input Field" xfId="10" xr:uid="{43162A43-CD29-470A-B7C8-45CAE928775D}"/>
    <cellStyle name="Input Type" xfId="11" xr:uid="{6A879450-0F54-4025-95B5-C5CA3103D384}"/>
    <cellStyle name="Internal link" xfId="12" xr:uid="{48A3140C-A630-4942-B35A-1C1FDB4E23E1}"/>
    <cellStyle name="Lien hypertexte 2" xfId="13" xr:uid="{7E2AEA47-88DA-485A-94AE-39AC0B6726CC}"/>
    <cellStyle name="Lien hypertexte 3" xfId="14" xr:uid="{E6332FFF-93A0-4CCD-BBBC-6750F987219E}"/>
    <cellStyle name="M2 Question" xfId="15" xr:uid="{AC09AF23-6082-4A50-96E8-6739E89D4EB9}"/>
    <cellStyle name="M3 Question" xfId="16" xr:uid="{EC4B5465-8624-4207-9C47-F6772CB6A8EB}"/>
    <cellStyle name="Normal" xfId="0" builtinId="0"/>
    <cellStyle name="Normal 10" xfId="36" xr:uid="{B2A7447A-8A6E-4CB5-A23D-73BA10134F22}"/>
    <cellStyle name="Normal 2" xfId="1" xr:uid="{DB94C9A0-3942-438C-A914-64496325073D}"/>
    <cellStyle name="Normál 2" xfId="17" xr:uid="{9FCE74B5-CA83-499C-BF1A-F2DA6D501B4D}"/>
    <cellStyle name="Normal 2 2" xfId="18" xr:uid="{D5EB73B2-35DF-4AFE-A0C9-46137E1299D3}"/>
    <cellStyle name="Normal 2 3" xfId="19" xr:uid="{ED9E1641-0AF2-4F8A-B7AA-333B5A9393A5}"/>
    <cellStyle name="Normal 2_Munkafüzet1" xfId="20" xr:uid="{BDA72F4A-3940-49F4-9101-C9066A82883A}"/>
    <cellStyle name="Normal 3" xfId="21" xr:uid="{BC7BCFF4-19E3-4285-9E19-C086A151977E}"/>
    <cellStyle name="Normal 4" xfId="22" xr:uid="{44EAC1B5-7A07-4464-8C9B-3EC120ADA67F}"/>
    <cellStyle name="Normal 5" xfId="23" xr:uid="{9E922344-4A40-407E-89EF-541053CCE648}"/>
    <cellStyle name="Normal 6" xfId="24" xr:uid="{4BB3FBD7-F4B0-4A2B-8F2D-606D0A284FF2}"/>
    <cellStyle name="Normal 7" xfId="25" xr:uid="{522EDCE9-B031-4E99-8722-56E900916BB6}"/>
    <cellStyle name="Normal 8" xfId="26" xr:uid="{ABAEC070-0F54-44E5-BC93-EE1FDCD3D355}"/>
    <cellStyle name="Normal 9" xfId="35" xr:uid="{82104775-EF2F-4192-972E-A092C19CB241}"/>
    <cellStyle name="Notas 2" xfId="27" xr:uid="{AC52649F-C26A-4B71-88DC-F526C4E15FDA}"/>
    <cellStyle name="Percent 2" xfId="28" xr:uid="{7D6C0CDF-9E0B-464D-8A69-195D5814950B}"/>
    <cellStyle name="Percent 3" xfId="29" xr:uid="{7E3EFD11-3FEE-4D3D-86C2-4E634FE12F36}"/>
    <cellStyle name="Pourcentage 2" xfId="30" xr:uid="{DFE38FB2-BBA4-4BE0-8913-C4202BDBC947}"/>
    <cellStyle name="Pourcentage 2 2" xfId="31" xr:uid="{684B6522-A585-48E4-808E-6573883B0C5A}"/>
    <cellStyle name="Subheading" xfId="32" xr:uid="{670E27A1-4F0C-4A16-B4E2-9E4E8120CA3E}"/>
    <cellStyle name="Texto de advertencia 2" xfId="33" xr:uid="{7FEF1514-D17D-4E3F-AB3D-B10C2E88AB9F}"/>
    <cellStyle name="Título 1" xfId="34" xr:uid="{A1947639-D578-4711-BFC2-CFF2AACEFE34}"/>
  </cellStyles>
  <dxfs count="0"/>
  <tableStyles count="0" defaultTableStyle="TableStyleMedium2" defaultPivotStyle="PivotStyleLight16"/>
  <colors>
    <mruColors>
      <color rgb="FF8EA9DB"/>
      <color rgb="FF66AACD"/>
      <color rgb="FF007B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179832</xdr:colOff>
      <xdr:row>23</xdr:row>
      <xdr:rowOff>7620</xdr:rowOff>
    </xdr:from>
    <xdr:to>
      <xdr:col>17</xdr:col>
      <xdr:colOff>301752</xdr:colOff>
      <xdr:row>25</xdr:row>
      <xdr:rowOff>7620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CD5F5FC4-5588-1615-FCF4-6E87E6340AEE}"/>
            </a:ext>
          </a:extLst>
        </xdr:cNvPr>
        <xdr:cNvSpPr/>
      </xdr:nvSpPr>
      <xdr:spPr>
        <a:xfrm rot="16200000">
          <a:off x="8820912" y="1257300"/>
          <a:ext cx="762000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192532</xdr:colOff>
      <xdr:row>25</xdr:row>
      <xdr:rowOff>297180</xdr:rowOff>
    </xdr:from>
    <xdr:to>
      <xdr:col>17</xdr:col>
      <xdr:colOff>314452</xdr:colOff>
      <xdr:row>28</xdr:row>
      <xdr:rowOff>116840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27F306CA-8318-4620-9ED2-4F0C6F1B25C6}"/>
            </a:ext>
          </a:extLst>
        </xdr:cNvPr>
        <xdr:cNvSpPr/>
      </xdr:nvSpPr>
      <xdr:spPr>
        <a:xfrm rot="16200000">
          <a:off x="14669262" y="10280650"/>
          <a:ext cx="759460" cy="90932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4</xdr:col>
      <xdr:colOff>80772</xdr:colOff>
      <xdr:row>3</xdr:row>
      <xdr:rowOff>7620</xdr:rowOff>
    </xdr:from>
    <xdr:to>
      <xdr:col>4</xdr:col>
      <xdr:colOff>624840</xdr:colOff>
      <xdr:row>5</xdr:row>
      <xdr:rowOff>0</xdr:rowOff>
    </xdr:to>
    <xdr:sp macro="" textlink="">
      <xdr:nvSpPr>
        <xdr:cNvPr id="4" name="Triángulo isósceles 3">
          <a:extLst>
            <a:ext uri="{FF2B5EF4-FFF2-40B4-BE49-F238E27FC236}">
              <a16:creationId xmlns:a16="http://schemas.microsoft.com/office/drawing/2014/main" id="{DE4AB16E-029A-494B-90DD-608EAD64AE60}"/>
            </a:ext>
          </a:extLst>
        </xdr:cNvPr>
        <xdr:cNvSpPr/>
      </xdr:nvSpPr>
      <xdr:spPr>
        <a:xfrm rot="16200000">
          <a:off x="4574286" y="878586"/>
          <a:ext cx="762000" cy="544068"/>
        </a:xfrm>
        <a:prstGeom prst="triangle">
          <a:avLst>
            <a:gd name="adj" fmla="val 50000"/>
          </a:avLst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179832</xdr:colOff>
      <xdr:row>9</xdr:row>
      <xdr:rowOff>7620</xdr:rowOff>
    </xdr:from>
    <xdr:to>
      <xdr:col>17</xdr:col>
      <xdr:colOff>301752</xdr:colOff>
      <xdr:row>11</xdr:row>
      <xdr:rowOff>7620</xdr:rowOff>
    </xdr:to>
    <xdr:sp macro="" textlink="">
      <xdr:nvSpPr>
        <xdr:cNvPr id="5" name="Triángulo isósceles 4">
          <a:extLst>
            <a:ext uri="{FF2B5EF4-FFF2-40B4-BE49-F238E27FC236}">
              <a16:creationId xmlns:a16="http://schemas.microsoft.com/office/drawing/2014/main" id="{B1AAB2A4-C253-4D13-9F34-A8F501970765}"/>
            </a:ext>
          </a:extLst>
        </xdr:cNvPr>
        <xdr:cNvSpPr/>
      </xdr:nvSpPr>
      <xdr:spPr>
        <a:xfrm rot="16200000">
          <a:off x="14665452" y="5829300"/>
          <a:ext cx="762000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179832</xdr:colOff>
      <xdr:row>16</xdr:row>
      <xdr:rowOff>7620</xdr:rowOff>
    </xdr:from>
    <xdr:to>
      <xdr:col>17</xdr:col>
      <xdr:colOff>301752</xdr:colOff>
      <xdr:row>18</xdr:row>
      <xdr:rowOff>7620</xdr:rowOff>
    </xdr:to>
    <xdr:sp macro="" textlink="">
      <xdr:nvSpPr>
        <xdr:cNvPr id="6" name="Triángulo isósceles 5">
          <a:extLst>
            <a:ext uri="{FF2B5EF4-FFF2-40B4-BE49-F238E27FC236}">
              <a16:creationId xmlns:a16="http://schemas.microsoft.com/office/drawing/2014/main" id="{9BED3A61-2B70-494A-A175-CAF6FCD9CA78}"/>
            </a:ext>
          </a:extLst>
        </xdr:cNvPr>
        <xdr:cNvSpPr/>
      </xdr:nvSpPr>
      <xdr:spPr>
        <a:xfrm rot="16200000">
          <a:off x="14665452" y="3543300"/>
          <a:ext cx="762000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121920</xdr:colOff>
      <xdr:row>4</xdr:row>
      <xdr:rowOff>175260</xdr:rowOff>
    </xdr:from>
    <xdr:to>
      <xdr:col>3</xdr:col>
      <xdr:colOff>701040</xdr:colOff>
      <xdr:row>6</xdr:row>
      <xdr:rowOff>172720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F03E5093-4A72-4512-BD1B-55509256D2B9}"/>
            </a:ext>
          </a:extLst>
        </xdr:cNvPr>
        <xdr:cNvSpPr/>
      </xdr:nvSpPr>
      <xdr:spPr>
        <a:xfrm rot="16200000">
          <a:off x="3224530" y="1393190"/>
          <a:ext cx="759460" cy="57912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10</xdr:col>
      <xdr:colOff>121920</xdr:colOff>
      <xdr:row>4</xdr:row>
      <xdr:rowOff>175260</xdr:rowOff>
    </xdr:from>
    <xdr:to>
      <xdr:col>10</xdr:col>
      <xdr:colOff>701040</xdr:colOff>
      <xdr:row>6</xdr:row>
      <xdr:rowOff>172720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CB7320AC-CDD2-42B4-A65D-3A4964C045BF}"/>
            </a:ext>
          </a:extLst>
        </xdr:cNvPr>
        <xdr:cNvSpPr/>
      </xdr:nvSpPr>
      <xdr:spPr>
        <a:xfrm rot="16200000">
          <a:off x="3224530" y="1393190"/>
          <a:ext cx="759460" cy="57912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101602</xdr:colOff>
      <xdr:row>18</xdr:row>
      <xdr:rowOff>110066</xdr:rowOff>
    </xdr:from>
    <xdr:to>
      <xdr:col>18</xdr:col>
      <xdr:colOff>1016002</xdr:colOff>
      <xdr:row>22</xdr:row>
      <xdr:rowOff>101599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B5D72176-36F4-4217-9B23-D87A00004668}"/>
            </a:ext>
          </a:extLst>
        </xdr:cNvPr>
        <xdr:cNvSpPr/>
      </xdr:nvSpPr>
      <xdr:spPr>
        <a:xfrm rot="16200000">
          <a:off x="15752235" y="34501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101602</xdr:colOff>
      <xdr:row>18</xdr:row>
      <xdr:rowOff>101599</xdr:rowOff>
    </xdr:from>
    <xdr:to>
      <xdr:col>18</xdr:col>
      <xdr:colOff>1016002</xdr:colOff>
      <xdr:row>22</xdr:row>
      <xdr:rowOff>93132</xdr:rowOff>
    </xdr:to>
    <xdr:sp macro="" textlink="">
      <xdr:nvSpPr>
        <xdr:cNvPr id="5" name="Triángulo isósceles 4">
          <a:extLst>
            <a:ext uri="{FF2B5EF4-FFF2-40B4-BE49-F238E27FC236}">
              <a16:creationId xmlns:a16="http://schemas.microsoft.com/office/drawing/2014/main" id="{92A0F004-47E0-4605-A561-481AFC2EC517}"/>
            </a:ext>
          </a:extLst>
        </xdr:cNvPr>
        <xdr:cNvSpPr/>
      </xdr:nvSpPr>
      <xdr:spPr>
        <a:xfrm rot="16200000">
          <a:off x="15752235" y="34501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118534</xdr:colOff>
      <xdr:row>29</xdr:row>
      <xdr:rowOff>177799</xdr:rowOff>
    </xdr:from>
    <xdr:to>
      <xdr:col>18</xdr:col>
      <xdr:colOff>1032934</xdr:colOff>
      <xdr:row>33</xdr:row>
      <xdr:rowOff>169332</xdr:rowOff>
    </xdr:to>
    <xdr:sp macro="" textlink="">
      <xdr:nvSpPr>
        <xdr:cNvPr id="6" name="Triángulo isósceles 5">
          <a:extLst>
            <a:ext uri="{FF2B5EF4-FFF2-40B4-BE49-F238E27FC236}">
              <a16:creationId xmlns:a16="http://schemas.microsoft.com/office/drawing/2014/main" id="{63BA9C7D-D9D7-415E-AAEC-5FDC95413199}"/>
            </a:ext>
          </a:extLst>
        </xdr:cNvPr>
        <xdr:cNvSpPr/>
      </xdr:nvSpPr>
      <xdr:spPr>
        <a:xfrm rot="16200000">
          <a:off x="15769167" y="56091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101602</xdr:colOff>
      <xdr:row>34</xdr:row>
      <xdr:rowOff>93132</xdr:rowOff>
    </xdr:from>
    <xdr:to>
      <xdr:col>18</xdr:col>
      <xdr:colOff>1016002</xdr:colOff>
      <xdr:row>38</xdr:row>
      <xdr:rowOff>84665</xdr:rowOff>
    </xdr:to>
    <xdr:sp macro="" textlink="">
      <xdr:nvSpPr>
        <xdr:cNvPr id="7" name="Triángulo isósceles 6">
          <a:extLst>
            <a:ext uri="{FF2B5EF4-FFF2-40B4-BE49-F238E27FC236}">
              <a16:creationId xmlns:a16="http://schemas.microsoft.com/office/drawing/2014/main" id="{37B5BA71-B037-4DAE-8509-F1C304CF9D89}"/>
            </a:ext>
          </a:extLst>
        </xdr:cNvPr>
        <xdr:cNvSpPr/>
      </xdr:nvSpPr>
      <xdr:spPr>
        <a:xfrm rot="16200000">
          <a:off x="16234835" y="6472766"/>
          <a:ext cx="753533" cy="914400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118534</xdr:colOff>
      <xdr:row>15</xdr:row>
      <xdr:rowOff>177799</xdr:rowOff>
    </xdr:from>
    <xdr:to>
      <xdr:col>18</xdr:col>
      <xdr:colOff>731523</xdr:colOff>
      <xdr:row>19</xdr:row>
      <xdr:rowOff>169332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37D40A6D-5ADA-4CEE-A319-E13797B222CE}"/>
            </a:ext>
          </a:extLst>
        </xdr:cNvPr>
        <xdr:cNvSpPr/>
      </xdr:nvSpPr>
      <xdr:spPr>
        <a:xfrm rot="16200000">
          <a:off x="16816072" y="3056041"/>
          <a:ext cx="745913" cy="612989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172722</xdr:colOff>
      <xdr:row>1</xdr:row>
      <xdr:rowOff>172720</xdr:rowOff>
    </xdr:from>
    <xdr:to>
      <xdr:col>16</xdr:col>
      <xdr:colOff>835663</xdr:colOff>
      <xdr:row>3</xdr:row>
      <xdr:rowOff>3387</xdr:rowOff>
    </xdr:to>
    <xdr:sp macro="" textlink="">
      <xdr:nvSpPr>
        <xdr:cNvPr id="2" name="Triángulo isósceles 1">
          <a:extLst>
            <a:ext uri="{FF2B5EF4-FFF2-40B4-BE49-F238E27FC236}">
              <a16:creationId xmlns:a16="http://schemas.microsoft.com/office/drawing/2014/main" id="{17FD25EE-20BF-453D-A548-534885B48852}"/>
            </a:ext>
          </a:extLst>
        </xdr:cNvPr>
        <xdr:cNvSpPr/>
      </xdr:nvSpPr>
      <xdr:spPr>
        <a:xfrm rot="16200000">
          <a:off x="18576293" y="404283"/>
          <a:ext cx="753533" cy="66294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14</xdr:col>
      <xdr:colOff>114302</xdr:colOff>
      <xdr:row>47</xdr:row>
      <xdr:rowOff>350520</xdr:rowOff>
    </xdr:from>
    <xdr:to>
      <xdr:col>14</xdr:col>
      <xdr:colOff>807723</xdr:colOff>
      <xdr:row>49</xdr:row>
      <xdr:rowOff>136313</xdr:rowOff>
    </xdr:to>
    <xdr:sp macro="" textlink="">
      <xdr:nvSpPr>
        <xdr:cNvPr id="10" name="Triángulo isósceles 9">
          <a:extLst>
            <a:ext uri="{FF2B5EF4-FFF2-40B4-BE49-F238E27FC236}">
              <a16:creationId xmlns:a16="http://schemas.microsoft.com/office/drawing/2014/main" id="{2560FD3A-8DA4-4CE4-98C0-2F2D8A5E3A5B}"/>
            </a:ext>
          </a:extLst>
        </xdr:cNvPr>
        <xdr:cNvSpPr/>
      </xdr:nvSpPr>
      <xdr:spPr>
        <a:xfrm rot="16200000">
          <a:off x="16238646" y="14767136"/>
          <a:ext cx="692573" cy="69342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18</xdr:col>
      <xdr:colOff>76202</xdr:colOff>
      <xdr:row>95</xdr:row>
      <xdr:rowOff>313267</xdr:rowOff>
    </xdr:from>
    <xdr:to>
      <xdr:col>18</xdr:col>
      <xdr:colOff>769623</xdr:colOff>
      <xdr:row>97</xdr:row>
      <xdr:rowOff>0</xdr:rowOff>
    </xdr:to>
    <xdr:sp macro="" textlink="">
      <xdr:nvSpPr>
        <xdr:cNvPr id="4" name="Triángulo isósceles 3">
          <a:extLst>
            <a:ext uri="{FF2B5EF4-FFF2-40B4-BE49-F238E27FC236}">
              <a16:creationId xmlns:a16="http://schemas.microsoft.com/office/drawing/2014/main" id="{D327FEE5-B76F-46F5-8180-4E3BFAB27782}"/>
            </a:ext>
          </a:extLst>
        </xdr:cNvPr>
        <xdr:cNvSpPr/>
      </xdr:nvSpPr>
      <xdr:spPr>
        <a:xfrm rot="16200000">
          <a:off x="19049580" y="30082489"/>
          <a:ext cx="795866" cy="69342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16</xdr:col>
      <xdr:colOff>130389</xdr:colOff>
      <xdr:row>6</xdr:row>
      <xdr:rowOff>375921</xdr:rowOff>
    </xdr:from>
    <xdr:to>
      <xdr:col>16</xdr:col>
      <xdr:colOff>793330</xdr:colOff>
      <xdr:row>8</xdr:row>
      <xdr:rowOff>11854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0327E6AC-0391-4DC9-A0BB-C67553D9027A}"/>
            </a:ext>
          </a:extLst>
        </xdr:cNvPr>
        <xdr:cNvSpPr/>
      </xdr:nvSpPr>
      <xdr:spPr>
        <a:xfrm rot="16200000">
          <a:off x="18533960" y="2673350"/>
          <a:ext cx="753533" cy="662941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265006</xdr:colOff>
      <xdr:row>21</xdr:row>
      <xdr:rowOff>378461</xdr:rowOff>
    </xdr:from>
    <xdr:to>
      <xdr:col>16</xdr:col>
      <xdr:colOff>305648</xdr:colOff>
      <xdr:row>23</xdr:row>
      <xdr:rowOff>373381</xdr:rowOff>
    </xdr:to>
    <xdr:sp macro="" textlink="">
      <xdr:nvSpPr>
        <xdr:cNvPr id="3" name="Triángulo isósceles 2">
          <a:extLst>
            <a:ext uri="{FF2B5EF4-FFF2-40B4-BE49-F238E27FC236}">
              <a16:creationId xmlns:a16="http://schemas.microsoft.com/office/drawing/2014/main" id="{6051A974-F917-45D2-8737-B4DF347BA995}"/>
            </a:ext>
          </a:extLst>
        </xdr:cNvPr>
        <xdr:cNvSpPr/>
      </xdr:nvSpPr>
      <xdr:spPr>
        <a:xfrm rot="16200000">
          <a:off x="14054667" y="6206067"/>
          <a:ext cx="756920" cy="836508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15</xdr:col>
      <xdr:colOff>265006</xdr:colOff>
      <xdr:row>37</xdr:row>
      <xdr:rowOff>378461</xdr:rowOff>
    </xdr:from>
    <xdr:to>
      <xdr:col>16</xdr:col>
      <xdr:colOff>305648</xdr:colOff>
      <xdr:row>39</xdr:row>
      <xdr:rowOff>373381</xdr:rowOff>
    </xdr:to>
    <xdr:sp macro="" textlink="">
      <xdr:nvSpPr>
        <xdr:cNvPr id="4" name="Triángulo isósceles 3">
          <a:extLst>
            <a:ext uri="{FF2B5EF4-FFF2-40B4-BE49-F238E27FC236}">
              <a16:creationId xmlns:a16="http://schemas.microsoft.com/office/drawing/2014/main" id="{C9C75213-E829-484A-AF9D-73D0E3630E26}"/>
            </a:ext>
          </a:extLst>
        </xdr:cNvPr>
        <xdr:cNvSpPr/>
      </xdr:nvSpPr>
      <xdr:spPr>
        <a:xfrm rot="16200000">
          <a:off x="14054667" y="6206067"/>
          <a:ext cx="756920" cy="836508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  <xdr:twoCellAnchor>
    <xdr:from>
      <xdr:col>15</xdr:col>
      <xdr:colOff>265006</xdr:colOff>
      <xdr:row>71</xdr:row>
      <xdr:rowOff>378461</xdr:rowOff>
    </xdr:from>
    <xdr:to>
      <xdr:col>16</xdr:col>
      <xdr:colOff>305648</xdr:colOff>
      <xdr:row>73</xdr:row>
      <xdr:rowOff>373381</xdr:rowOff>
    </xdr:to>
    <xdr:sp macro="" textlink="">
      <xdr:nvSpPr>
        <xdr:cNvPr id="5" name="Triángulo isósceles 4">
          <a:extLst>
            <a:ext uri="{FF2B5EF4-FFF2-40B4-BE49-F238E27FC236}">
              <a16:creationId xmlns:a16="http://schemas.microsoft.com/office/drawing/2014/main" id="{A00B177A-47DA-41FC-B977-346BB6B6C1AC}"/>
            </a:ext>
          </a:extLst>
        </xdr:cNvPr>
        <xdr:cNvSpPr/>
      </xdr:nvSpPr>
      <xdr:spPr>
        <a:xfrm rot="16200000">
          <a:off x="14054667" y="13208000"/>
          <a:ext cx="756920" cy="836508"/>
        </a:xfrm>
        <a:prstGeom prst="triangle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gl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A74FF-2429-4A46-B76D-DE294E52C586}">
  <sheetPr filterMode="1"/>
  <dimension ref="A1:H1048562"/>
  <sheetViews>
    <sheetView workbookViewId="0">
      <pane ySplit="2" topLeftCell="A3" activePane="bottomLeft" state="frozen"/>
      <selection pane="bottomLeft" activeCell="F326" sqref="F326"/>
    </sheetView>
  </sheetViews>
  <sheetFormatPr baseColWidth="10" defaultColWidth="11.44140625" defaultRowHeight="13.8" x14ac:dyDescent="0.25"/>
  <cols>
    <col min="1" max="1" width="30.6640625" style="4" bestFit="1" customWidth="1"/>
    <col min="2" max="8" width="25.6640625" style="4" customWidth="1"/>
    <col min="9" max="16384" width="11.44140625" style="4"/>
  </cols>
  <sheetData>
    <row r="1" spans="1:8" ht="30" customHeight="1" x14ac:dyDescent="0.25">
      <c r="A1" s="6"/>
      <c r="B1" s="441" t="s">
        <v>323</v>
      </c>
      <c r="C1" s="442"/>
      <c r="D1" s="443"/>
      <c r="E1" s="441" t="s">
        <v>324</v>
      </c>
      <c r="F1" s="442"/>
      <c r="G1" s="442"/>
      <c r="H1" s="443"/>
    </row>
    <row r="2" spans="1:8" s="3" customFormat="1" ht="30" customHeight="1" x14ac:dyDescent="0.3">
      <c r="A2" s="5" t="s">
        <v>0</v>
      </c>
      <c r="B2" s="5" t="s">
        <v>328</v>
      </c>
      <c r="C2" s="5" t="s">
        <v>329</v>
      </c>
      <c r="D2" s="5" t="s">
        <v>3</v>
      </c>
      <c r="E2" s="5" t="s">
        <v>1</v>
      </c>
      <c r="F2" s="5" t="s">
        <v>327</v>
      </c>
      <c r="G2" s="5" t="s">
        <v>2</v>
      </c>
      <c r="H2" s="5" t="s">
        <v>3</v>
      </c>
    </row>
    <row r="3" spans="1:8" x14ac:dyDescent="0.25">
      <c r="A3" s="1" t="s">
        <v>4</v>
      </c>
      <c r="B3" s="1" t="s">
        <v>333</v>
      </c>
      <c r="C3" s="1" t="s">
        <v>317</v>
      </c>
      <c r="D3" s="1" t="s">
        <v>321</v>
      </c>
      <c r="E3" s="1" t="s">
        <v>318</v>
      </c>
      <c r="F3" s="1" t="s">
        <v>325</v>
      </c>
      <c r="G3" s="1" t="s">
        <v>322</v>
      </c>
      <c r="H3" s="1" t="s">
        <v>321</v>
      </c>
    </row>
    <row r="4" spans="1:8" hidden="1" x14ac:dyDescent="0.25">
      <c r="A4" s="1" t="s">
        <v>17</v>
      </c>
      <c r="B4" s="1" t="s">
        <v>333</v>
      </c>
      <c r="C4" s="1" t="s">
        <v>317</v>
      </c>
      <c r="D4" s="1" t="s">
        <v>321</v>
      </c>
      <c r="E4" s="1" t="s">
        <v>318</v>
      </c>
      <c r="F4" s="1" t="s">
        <v>325</v>
      </c>
      <c r="G4" s="1" t="s">
        <v>322</v>
      </c>
      <c r="H4" s="1" t="s">
        <v>321</v>
      </c>
    </row>
    <row r="5" spans="1:8" hidden="1" x14ac:dyDescent="0.25">
      <c r="A5" s="1" t="s">
        <v>7</v>
      </c>
      <c r="B5" s="1" t="s">
        <v>333</v>
      </c>
      <c r="C5" s="1" t="s">
        <v>317</v>
      </c>
      <c r="D5" s="1" t="s">
        <v>321</v>
      </c>
      <c r="E5" s="1" t="s">
        <v>318</v>
      </c>
      <c r="F5" s="1" t="s">
        <v>325</v>
      </c>
      <c r="G5" s="1" t="s">
        <v>322</v>
      </c>
      <c r="H5" s="1" t="s">
        <v>321</v>
      </c>
    </row>
    <row r="6" spans="1:8" hidden="1" x14ac:dyDescent="0.25">
      <c r="A6" s="1" t="s">
        <v>272</v>
      </c>
      <c r="B6" s="1" t="s">
        <v>333</v>
      </c>
      <c r="C6" s="1" t="s">
        <v>317</v>
      </c>
      <c r="D6" s="1" t="s">
        <v>321</v>
      </c>
      <c r="E6" s="1" t="s">
        <v>318</v>
      </c>
      <c r="F6" s="1" t="s">
        <v>325</v>
      </c>
      <c r="G6" s="1" t="s">
        <v>322</v>
      </c>
      <c r="H6" s="1" t="s">
        <v>321</v>
      </c>
    </row>
    <row r="7" spans="1:8" hidden="1" x14ac:dyDescent="0.25">
      <c r="A7" s="1" t="s">
        <v>33</v>
      </c>
      <c r="B7" s="1" t="s">
        <v>333</v>
      </c>
      <c r="C7" s="1" t="s">
        <v>317</v>
      </c>
      <c r="D7" s="1" t="s">
        <v>321</v>
      </c>
      <c r="E7" s="1" t="s">
        <v>318</v>
      </c>
      <c r="F7" s="1" t="s">
        <v>325</v>
      </c>
      <c r="G7" s="1" t="s">
        <v>322</v>
      </c>
      <c r="H7" s="1" t="s">
        <v>321</v>
      </c>
    </row>
    <row r="8" spans="1:8" hidden="1" x14ac:dyDescent="0.25">
      <c r="A8" s="1" t="s">
        <v>51</v>
      </c>
      <c r="B8" s="1" t="s">
        <v>331</v>
      </c>
      <c r="C8" s="1" t="s">
        <v>319</v>
      </c>
      <c r="D8" s="1" t="s">
        <v>321</v>
      </c>
      <c r="E8" s="1" t="s">
        <v>319</v>
      </c>
      <c r="F8" s="1" t="s">
        <v>326</v>
      </c>
      <c r="G8" s="1" t="s">
        <v>322</v>
      </c>
      <c r="H8" s="1" t="s">
        <v>321</v>
      </c>
    </row>
    <row r="9" spans="1:8" hidden="1" x14ac:dyDescent="0.25">
      <c r="A9" s="1" t="s">
        <v>281</v>
      </c>
      <c r="B9" s="1" t="s">
        <v>332</v>
      </c>
      <c r="C9" s="1" t="s">
        <v>319</v>
      </c>
      <c r="D9" s="1" t="s">
        <v>321</v>
      </c>
      <c r="E9" s="1" t="s">
        <v>318</v>
      </c>
      <c r="F9" s="1" t="s">
        <v>325</v>
      </c>
      <c r="G9" s="1" t="s">
        <v>322</v>
      </c>
      <c r="H9" s="1" t="s">
        <v>321</v>
      </c>
    </row>
    <row r="10" spans="1:8" hidden="1" x14ac:dyDescent="0.25">
      <c r="A10" s="1" t="s">
        <v>120</v>
      </c>
      <c r="B10" s="1" t="s">
        <v>333</v>
      </c>
      <c r="C10" s="1" t="s">
        <v>317</v>
      </c>
      <c r="D10" s="1" t="s">
        <v>321</v>
      </c>
      <c r="E10" s="1" t="s">
        <v>318</v>
      </c>
      <c r="F10" s="1" t="s">
        <v>325</v>
      </c>
      <c r="G10" s="1" t="s">
        <v>322</v>
      </c>
      <c r="H10" s="1" t="s">
        <v>321</v>
      </c>
    </row>
    <row r="11" spans="1:8" hidden="1" x14ac:dyDescent="0.25">
      <c r="A11" s="1" t="s">
        <v>289</v>
      </c>
      <c r="B11" s="1" t="s">
        <v>332</v>
      </c>
      <c r="C11" s="1" t="s">
        <v>319</v>
      </c>
      <c r="D11" s="1" t="s">
        <v>321</v>
      </c>
      <c r="E11" s="1" t="s">
        <v>317</v>
      </c>
      <c r="F11" s="1" t="s">
        <v>326</v>
      </c>
      <c r="G11" s="1" t="s">
        <v>322</v>
      </c>
      <c r="H11" s="1" t="s">
        <v>321</v>
      </c>
    </row>
    <row r="12" spans="1:8" hidden="1" x14ac:dyDescent="0.25">
      <c r="A12" s="1" t="s">
        <v>207</v>
      </c>
      <c r="B12" s="1" t="s">
        <v>333</v>
      </c>
      <c r="C12" s="1" t="s">
        <v>317</v>
      </c>
      <c r="D12" s="1" t="s">
        <v>321</v>
      </c>
      <c r="E12" s="1" t="s">
        <v>318</v>
      </c>
      <c r="F12" s="1" t="s">
        <v>325</v>
      </c>
      <c r="G12" s="1" t="s">
        <v>322</v>
      </c>
      <c r="H12" s="1" t="s">
        <v>321</v>
      </c>
    </row>
    <row r="13" spans="1:8" hidden="1" x14ac:dyDescent="0.25">
      <c r="A13" s="1" t="s">
        <v>227</v>
      </c>
      <c r="B13" s="1" t="s">
        <v>333</v>
      </c>
      <c r="C13" s="1" t="s">
        <v>317</v>
      </c>
      <c r="D13" s="1" t="s">
        <v>321</v>
      </c>
      <c r="E13" s="1" t="s">
        <v>319</v>
      </c>
      <c r="F13" s="1" t="s">
        <v>326</v>
      </c>
      <c r="G13" s="1" t="s">
        <v>322</v>
      </c>
      <c r="H13" s="1" t="s">
        <v>321</v>
      </c>
    </row>
    <row r="14" spans="1:8" hidden="1" x14ac:dyDescent="0.25">
      <c r="A14" s="1" t="s">
        <v>293</v>
      </c>
      <c r="B14" s="1" t="s">
        <v>333</v>
      </c>
      <c r="C14" s="1" t="s">
        <v>317</v>
      </c>
      <c r="D14" s="1" t="s">
        <v>321</v>
      </c>
      <c r="E14" s="1" t="s">
        <v>318</v>
      </c>
      <c r="F14" s="1" t="s">
        <v>325</v>
      </c>
      <c r="G14" s="1" t="s">
        <v>322</v>
      </c>
      <c r="H14" s="1" t="s">
        <v>321</v>
      </c>
    </row>
    <row r="15" spans="1:8" hidden="1" x14ac:dyDescent="0.25">
      <c r="A15" s="1" t="s">
        <v>62</v>
      </c>
      <c r="B15" s="1" t="s">
        <v>333</v>
      </c>
      <c r="C15" s="1" t="s">
        <v>317</v>
      </c>
      <c r="D15" s="1" t="s">
        <v>321</v>
      </c>
      <c r="E15" s="1" t="s">
        <v>317</v>
      </c>
      <c r="F15" s="1" t="s">
        <v>326</v>
      </c>
      <c r="G15" s="1" t="s">
        <v>322</v>
      </c>
      <c r="H15" s="1" t="s">
        <v>321</v>
      </c>
    </row>
    <row r="16" spans="1:8" hidden="1" x14ac:dyDescent="0.25">
      <c r="A16" s="1" t="s">
        <v>214</v>
      </c>
      <c r="B16" s="1" t="s">
        <v>333</v>
      </c>
      <c r="C16" s="1" t="s">
        <v>317</v>
      </c>
      <c r="D16" s="1" t="s">
        <v>321</v>
      </c>
      <c r="E16" s="1" t="s">
        <v>318</v>
      </c>
      <c r="F16" s="1" t="s">
        <v>325</v>
      </c>
      <c r="G16" s="1" t="s">
        <v>322</v>
      </c>
      <c r="H16" s="1" t="s">
        <v>321</v>
      </c>
    </row>
    <row r="17" spans="1:8" hidden="1" x14ac:dyDescent="0.25">
      <c r="A17" s="1" t="s">
        <v>215</v>
      </c>
      <c r="B17" s="1" t="s">
        <v>333</v>
      </c>
      <c r="C17" s="1" t="s">
        <v>317</v>
      </c>
      <c r="D17" s="1" t="s">
        <v>321</v>
      </c>
      <c r="E17" s="1" t="s">
        <v>318</v>
      </c>
      <c r="F17" s="1" t="s">
        <v>325</v>
      </c>
      <c r="G17" s="1" t="s">
        <v>322</v>
      </c>
      <c r="H17" s="1" t="s">
        <v>321</v>
      </c>
    </row>
    <row r="18" spans="1:8" hidden="1" x14ac:dyDescent="0.25">
      <c r="A18" s="1" t="s">
        <v>155</v>
      </c>
      <c r="B18" s="1" t="s">
        <v>332</v>
      </c>
      <c r="C18" s="1" t="s">
        <v>319</v>
      </c>
      <c r="D18" s="1" t="s">
        <v>321</v>
      </c>
      <c r="E18" s="1" t="s">
        <v>318</v>
      </c>
      <c r="F18" s="1" t="s">
        <v>325</v>
      </c>
      <c r="G18" s="1" t="s">
        <v>322</v>
      </c>
      <c r="H18" s="1" t="s">
        <v>321</v>
      </c>
    </row>
    <row r="19" spans="1:8" hidden="1" x14ac:dyDescent="0.25">
      <c r="A19" s="1" t="s">
        <v>236</v>
      </c>
      <c r="B19" s="1" t="s">
        <v>333</v>
      </c>
      <c r="C19" s="1" t="s">
        <v>317</v>
      </c>
      <c r="D19" s="1" t="s">
        <v>321</v>
      </c>
      <c r="E19" s="1" t="s">
        <v>318</v>
      </c>
      <c r="F19" s="1" t="s">
        <v>325</v>
      </c>
      <c r="G19" s="1" t="s">
        <v>322</v>
      </c>
      <c r="H19" s="1" t="s">
        <v>321</v>
      </c>
    </row>
    <row r="20" spans="1:8" hidden="1" x14ac:dyDescent="0.25">
      <c r="A20" s="1" t="s">
        <v>240</v>
      </c>
      <c r="B20" s="1" t="s">
        <v>333</v>
      </c>
      <c r="C20" s="1" t="s">
        <v>317</v>
      </c>
      <c r="D20" s="1" t="s">
        <v>321</v>
      </c>
      <c r="E20" s="1" t="s">
        <v>318</v>
      </c>
      <c r="F20" s="1" t="s">
        <v>325</v>
      </c>
      <c r="G20" s="1" t="s">
        <v>322</v>
      </c>
      <c r="H20" s="1" t="s">
        <v>321</v>
      </c>
    </row>
    <row r="21" spans="1:8" hidden="1" x14ac:dyDescent="0.25">
      <c r="A21" s="1" t="s">
        <v>161</v>
      </c>
      <c r="B21" s="1" t="s">
        <v>333</v>
      </c>
      <c r="C21" s="1" t="s">
        <v>317</v>
      </c>
      <c r="D21" s="1" t="s">
        <v>321</v>
      </c>
      <c r="E21" s="1" t="s">
        <v>318</v>
      </c>
      <c r="F21" s="1" t="s">
        <v>325</v>
      </c>
      <c r="G21" s="1" t="s">
        <v>322</v>
      </c>
      <c r="H21" s="1" t="s">
        <v>321</v>
      </c>
    </row>
    <row r="22" spans="1:8" hidden="1" x14ac:dyDescent="0.25">
      <c r="A22" s="1" t="s">
        <v>87</v>
      </c>
      <c r="B22" s="1" t="s">
        <v>332</v>
      </c>
      <c r="C22" s="1" t="s">
        <v>319</v>
      </c>
      <c r="D22" s="1" t="s">
        <v>321</v>
      </c>
      <c r="E22" s="1" t="s">
        <v>319</v>
      </c>
      <c r="F22" s="1" t="s">
        <v>326</v>
      </c>
      <c r="G22" s="1" t="s">
        <v>322</v>
      </c>
      <c r="H22" s="1" t="s">
        <v>321</v>
      </c>
    </row>
    <row r="23" spans="1:8" hidden="1" x14ac:dyDescent="0.25">
      <c r="A23" s="1" t="s">
        <v>162</v>
      </c>
      <c r="B23" s="1" t="s">
        <v>331</v>
      </c>
      <c r="C23" s="1" t="s">
        <v>319</v>
      </c>
      <c r="D23" s="1" t="s">
        <v>321</v>
      </c>
      <c r="E23" s="1" t="s">
        <v>318</v>
      </c>
      <c r="F23" s="1" t="s">
        <v>325</v>
      </c>
      <c r="G23" s="1" t="s">
        <v>322</v>
      </c>
      <c r="H23" s="1" t="s">
        <v>321</v>
      </c>
    </row>
    <row r="24" spans="1:8" hidden="1" x14ac:dyDescent="0.25">
      <c r="A24" s="1" t="s">
        <v>247</v>
      </c>
      <c r="B24" s="1" t="s">
        <v>332</v>
      </c>
      <c r="C24" s="1" t="s">
        <v>320</v>
      </c>
      <c r="D24" s="1" t="s">
        <v>321</v>
      </c>
      <c r="E24" s="1" t="s">
        <v>318</v>
      </c>
      <c r="F24" s="1" t="s">
        <v>325</v>
      </c>
      <c r="G24" s="1" t="s">
        <v>322</v>
      </c>
      <c r="H24" s="1" t="s">
        <v>321</v>
      </c>
    </row>
    <row r="25" spans="1:8" hidden="1" x14ac:dyDescent="0.25">
      <c r="A25" s="1" t="s">
        <v>252</v>
      </c>
      <c r="B25" s="1" t="s">
        <v>333</v>
      </c>
      <c r="C25" s="1" t="s">
        <v>317</v>
      </c>
      <c r="D25" s="1" t="s">
        <v>321</v>
      </c>
      <c r="E25" s="1" t="s">
        <v>318</v>
      </c>
      <c r="F25" s="1" t="s">
        <v>325</v>
      </c>
      <c r="G25" s="1" t="s">
        <v>322</v>
      </c>
      <c r="H25" s="1" t="s">
        <v>321</v>
      </c>
    </row>
    <row r="26" spans="1:8" hidden="1" x14ac:dyDescent="0.25">
      <c r="A26" s="1" t="s">
        <v>254</v>
      </c>
      <c r="B26" s="1" t="s">
        <v>333</v>
      </c>
      <c r="C26" s="1" t="s">
        <v>317</v>
      </c>
      <c r="D26" s="1" t="s">
        <v>321</v>
      </c>
      <c r="E26" s="1" t="s">
        <v>318</v>
      </c>
      <c r="F26" s="1" t="s">
        <v>325</v>
      </c>
      <c r="G26" s="1" t="s">
        <v>322</v>
      </c>
      <c r="H26" s="1" t="s">
        <v>321</v>
      </c>
    </row>
    <row r="27" spans="1:8" hidden="1" x14ac:dyDescent="0.25">
      <c r="A27" s="1" t="s">
        <v>44</v>
      </c>
      <c r="B27" s="1" t="s">
        <v>333</v>
      </c>
      <c r="C27" s="1" t="s">
        <v>317</v>
      </c>
      <c r="D27" s="1" t="s">
        <v>321</v>
      </c>
      <c r="E27" s="1" t="s">
        <v>318</v>
      </c>
      <c r="F27" s="1" t="s">
        <v>325</v>
      </c>
      <c r="G27" s="1" t="s">
        <v>322</v>
      </c>
      <c r="H27" s="1" t="s">
        <v>321</v>
      </c>
    </row>
    <row r="28" spans="1:8" hidden="1" x14ac:dyDescent="0.25">
      <c r="A28" s="1" t="s">
        <v>11</v>
      </c>
      <c r="B28" s="1" t="s">
        <v>333</v>
      </c>
      <c r="C28" s="1" t="s">
        <v>317</v>
      </c>
      <c r="D28" s="1" t="s">
        <v>321</v>
      </c>
      <c r="E28" s="1" t="s">
        <v>318</v>
      </c>
      <c r="F28" s="1" t="s">
        <v>325</v>
      </c>
      <c r="G28" s="1" t="s">
        <v>322</v>
      </c>
      <c r="H28" s="1" t="s">
        <v>321</v>
      </c>
    </row>
    <row r="29" spans="1:8" hidden="1" x14ac:dyDescent="0.25">
      <c r="A29" s="1" t="s">
        <v>286</v>
      </c>
      <c r="B29" s="1" t="s">
        <v>333</v>
      </c>
      <c r="C29" s="1" t="s">
        <v>317</v>
      </c>
      <c r="D29" s="1" t="s">
        <v>321</v>
      </c>
      <c r="E29" s="1" t="s">
        <v>318</v>
      </c>
      <c r="F29" s="1" t="s">
        <v>325</v>
      </c>
      <c r="G29" s="1" t="s">
        <v>322</v>
      </c>
      <c r="H29" s="1" t="s">
        <v>321</v>
      </c>
    </row>
    <row r="30" spans="1:8" hidden="1" x14ac:dyDescent="0.25">
      <c r="A30" s="1" t="s">
        <v>106</v>
      </c>
      <c r="B30" s="1" t="s">
        <v>332</v>
      </c>
      <c r="C30" s="1" t="s">
        <v>319</v>
      </c>
      <c r="D30" s="1" t="s">
        <v>321</v>
      </c>
      <c r="E30" s="1" t="s">
        <v>318</v>
      </c>
      <c r="F30" s="1" t="s">
        <v>325</v>
      </c>
      <c r="G30" s="1" t="s">
        <v>322</v>
      </c>
      <c r="H30" s="1" t="s">
        <v>321</v>
      </c>
    </row>
    <row r="31" spans="1:8" hidden="1" x14ac:dyDescent="0.25">
      <c r="A31" s="1" t="s">
        <v>144</v>
      </c>
      <c r="B31" s="1" t="s">
        <v>332</v>
      </c>
      <c r="C31" s="1" t="s">
        <v>319</v>
      </c>
      <c r="D31" s="1" t="s">
        <v>321</v>
      </c>
      <c r="E31" s="1" t="s">
        <v>318</v>
      </c>
      <c r="F31" s="1" t="s">
        <v>325</v>
      </c>
      <c r="G31" s="1" t="s">
        <v>322</v>
      </c>
      <c r="H31" s="1" t="s">
        <v>321</v>
      </c>
    </row>
    <row r="32" spans="1:8" hidden="1" x14ac:dyDescent="0.25">
      <c r="A32" s="1" t="s">
        <v>12</v>
      </c>
      <c r="B32" s="1" t="s">
        <v>332</v>
      </c>
      <c r="C32" s="1" t="s">
        <v>319</v>
      </c>
      <c r="D32" s="1" t="s">
        <v>321</v>
      </c>
      <c r="E32" s="1" t="s">
        <v>318</v>
      </c>
      <c r="F32" s="1" t="s">
        <v>325</v>
      </c>
      <c r="G32" s="1" t="s">
        <v>322</v>
      </c>
      <c r="H32" s="1" t="s">
        <v>321</v>
      </c>
    </row>
    <row r="33" spans="1:8" hidden="1" x14ac:dyDescent="0.25">
      <c r="A33" s="1" t="s">
        <v>182</v>
      </c>
      <c r="B33" s="1" t="s">
        <v>333</v>
      </c>
      <c r="C33" s="1" t="s">
        <v>317</v>
      </c>
      <c r="D33" s="1" t="s">
        <v>321</v>
      </c>
      <c r="E33" s="1" t="s">
        <v>318</v>
      </c>
      <c r="F33" s="1" t="s">
        <v>325</v>
      </c>
      <c r="G33" s="1" t="s">
        <v>322</v>
      </c>
      <c r="H33" s="1" t="s">
        <v>321</v>
      </c>
    </row>
    <row r="34" spans="1:8" hidden="1" x14ac:dyDescent="0.25">
      <c r="A34" s="1" t="s">
        <v>108</v>
      </c>
      <c r="B34" s="1" t="s">
        <v>333</v>
      </c>
      <c r="C34" s="1" t="s">
        <v>317</v>
      </c>
      <c r="D34" s="1" t="s">
        <v>321</v>
      </c>
      <c r="E34" s="1" t="s">
        <v>318</v>
      </c>
      <c r="F34" s="1" t="s">
        <v>325</v>
      </c>
      <c r="G34" s="1" t="s">
        <v>322</v>
      </c>
      <c r="H34" s="1" t="s">
        <v>321</v>
      </c>
    </row>
    <row r="35" spans="1:8" hidden="1" x14ac:dyDescent="0.25">
      <c r="A35" s="1" t="s">
        <v>13</v>
      </c>
      <c r="B35" s="1" t="s">
        <v>333</v>
      </c>
      <c r="C35" s="1" t="s">
        <v>317</v>
      </c>
      <c r="D35" s="1" t="s">
        <v>321</v>
      </c>
      <c r="E35" s="1" t="s">
        <v>318</v>
      </c>
      <c r="F35" s="1" t="s">
        <v>325</v>
      </c>
      <c r="G35" s="1" t="s">
        <v>322</v>
      </c>
      <c r="H35" s="1" t="s">
        <v>321</v>
      </c>
    </row>
    <row r="36" spans="1:8" hidden="1" x14ac:dyDescent="0.25">
      <c r="A36" s="1" t="s">
        <v>263</v>
      </c>
      <c r="B36" s="1" t="s">
        <v>333</v>
      </c>
      <c r="C36" s="1" t="s">
        <v>317</v>
      </c>
      <c r="D36" s="1" t="s">
        <v>321</v>
      </c>
      <c r="E36" s="1" t="s">
        <v>318</v>
      </c>
      <c r="F36" s="1" t="s">
        <v>325</v>
      </c>
      <c r="G36" s="1" t="s">
        <v>322</v>
      </c>
      <c r="H36" s="1" t="s">
        <v>321</v>
      </c>
    </row>
    <row r="37" spans="1:8" hidden="1" x14ac:dyDescent="0.25">
      <c r="A37" s="1" t="s">
        <v>14</v>
      </c>
      <c r="B37" s="1" t="s">
        <v>333</v>
      </c>
      <c r="C37" s="1" t="s">
        <v>317</v>
      </c>
      <c r="D37" s="1" t="s">
        <v>321</v>
      </c>
      <c r="E37" s="1" t="s">
        <v>319</v>
      </c>
      <c r="F37" s="1" t="s">
        <v>326</v>
      </c>
      <c r="G37" s="1" t="s">
        <v>322</v>
      </c>
      <c r="H37" s="1" t="s">
        <v>321</v>
      </c>
    </row>
    <row r="38" spans="1:8" hidden="1" x14ac:dyDescent="0.25">
      <c r="A38" s="1" t="s">
        <v>15</v>
      </c>
      <c r="B38" s="1" t="s">
        <v>332</v>
      </c>
      <c r="C38" s="1" t="s">
        <v>319</v>
      </c>
      <c r="D38" s="1" t="s">
        <v>321</v>
      </c>
      <c r="E38" s="1" t="s">
        <v>317</v>
      </c>
      <c r="F38" s="1" t="s">
        <v>326</v>
      </c>
      <c r="G38" s="1" t="s">
        <v>322</v>
      </c>
      <c r="H38" s="1" t="s">
        <v>321</v>
      </c>
    </row>
    <row r="39" spans="1:8" hidden="1" x14ac:dyDescent="0.25">
      <c r="A39" s="1" t="s">
        <v>16</v>
      </c>
      <c r="B39" s="1" t="s">
        <v>333</v>
      </c>
      <c r="C39" s="1" t="s">
        <v>317</v>
      </c>
      <c r="D39" s="1" t="s">
        <v>321</v>
      </c>
      <c r="E39" s="1" t="s">
        <v>318</v>
      </c>
      <c r="F39" s="1" t="s">
        <v>325</v>
      </c>
      <c r="G39" s="1" t="s">
        <v>322</v>
      </c>
      <c r="H39" s="1" t="s">
        <v>321</v>
      </c>
    </row>
    <row r="40" spans="1:8" hidden="1" x14ac:dyDescent="0.25">
      <c r="A40" s="1" t="s">
        <v>301</v>
      </c>
      <c r="B40" s="1" t="s">
        <v>333</v>
      </c>
      <c r="C40" s="1" t="s">
        <v>317</v>
      </c>
      <c r="D40" s="1" t="s">
        <v>321</v>
      </c>
      <c r="E40" s="1" t="s">
        <v>318</v>
      </c>
      <c r="F40" s="1" t="s">
        <v>325</v>
      </c>
      <c r="G40" s="1" t="s">
        <v>322</v>
      </c>
      <c r="H40" s="1" t="s">
        <v>321</v>
      </c>
    </row>
    <row r="41" spans="1:8" hidden="1" x14ac:dyDescent="0.25">
      <c r="A41" s="1" t="s">
        <v>145</v>
      </c>
      <c r="B41" s="1" t="s">
        <v>331</v>
      </c>
      <c r="C41" s="1" t="s">
        <v>319</v>
      </c>
      <c r="D41" s="1" t="s">
        <v>321</v>
      </c>
      <c r="E41" s="1" t="s">
        <v>318</v>
      </c>
      <c r="F41" s="1" t="s">
        <v>325</v>
      </c>
      <c r="G41" s="1" t="s">
        <v>322</v>
      </c>
      <c r="H41" s="1" t="s">
        <v>321</v>
      </c>
    </row>
    <row r="42" spans="1:8" hidden="1" x14ac:dyDescent="0.25">
      <c r="A42" s="1" t="s">
        <v>90</v>
      </c>
      <c r="B42" s="1" t="s">
        <v>332</v>
      </c>
      <c r="C42" s="1" t="s">
        <v>319</v>
      </c>
      <c r="D42" s="1" t="s">
        <v>321</v>
      </c>
      <c r="E42" s="1" t="s">
        <v>318</v>
      </c>
      <c r="F42" s="1" t="s">
        <v>325</v>
      </c>
      <c r="G42" s="1" t="s">
        <v>322</v>
      </c>
      <c r="H42" s="1" t="s">
        <v>321</v>
      </c>
    </row>
    <row r="43" spans="1:8" hidden="1" x14ac:dyDescent="0.25">
      <c r="A43" s="1" t="s">
        <v>101</v>
      </c>
      <c r="B43" s="1" t="s">
        <v>333</v>
      </c>
      <c r="C43" s="1" t="s">
        <v>317</v>
      </c>
      <c r="D43" s="1" t="s">
        <v>321</v>
      </c>
      <c r="E43" s="1" t="s">
        <v>318</v>
      </c>
      <c r="F43" s="1" t="s">
        <v>325</v>
      </c>
      <c r="G43" s="1" t="s">
        <v>322</v>
      </c>
      <c r="H43" s="1" t="s">
        <v>321</v>
      </c>
    </row>
    <row r="44" spans="1:8" hidden="1" x14ac:dyDescent="0.25">
      <c r="A44" s="1" t="s">
        <v>183</v>
      </c>
      <c r="B44" s="1" t="s">
        <v>333</v>
      </c>
      <c r="C44" s="1" t="s">
        <v>317</v>
      </c>
      <c r="D44" s="1" t="s">
        <v>321</v>
      </c>
      <c r="E44" s="1" t="s">
        <v>318</v>
      </c>
      <c r="F44" s="1" t="s">
        <v>325</v>
      </c>
      <c r="G44" s="1" t="s">
        <v>322</v>
      </c>
      <c r="H44" s="1" t="s">
        <v>321</v>
      </c>
    </row>
    <row r="45" spans="1:8" hidden="1" x14ac:dyDescent="0.25">
      <c r="A45" s="1" t="s">
        <v>265</v>
      </c>
      <c r="B45" s="1" t="s">
        <v>331</v>
      </c>
      <c r="C45" s="1" t="s">
        <v>319</v>
      </c>
      <c r="D45" s="1" t="s">
        <v>321</v>
      </c>
      <c r="E45" s="1" t="s">
        <v>319</v>
      </c>
      <c r="F45" s="1" t="s">
        <v>326</v>
      </c>
      <c r="G45" s="1" t="s">
        <v>322</v>
      </c>
      <c r="H45" s="1" t="s">
        <v>321</v>
      </c>
    </row>
    <row r="46" spans="1:8" hidden="1" x14ac:dyDescent="0.25">
      <c r="A46" s="1" t="s">
        <v>109</v>
      </c>
      <c r="B46" s="1" t="s">
        <v>333</v>
      </c>
      <c r="C46" s="1" t="s">
        <v>317</v>
      </c>
      <c r="D46" s="1" t="s">
        <v>321</v>
      </c>
      <c r="E46" s="1" t="s">
        <v>318</v>
      </c>
      <c r="F46" s="1" t="s">
        <v>325</v>
      </c>
      <c r="G46" s="1" t="s">
        <v>322</v>
      </c>
      <c r="H46" s="1" t="s">
        <v>321</v>
      </c>
    </row>
    <row r="47" spans="1:8" hidden="1" x14ac:dyDescent="0.25">
      <c r="A47" s="1" t="s">
        <v>160</v>
      </c>
      <c r="B47" s="1" t="s">
        <v>333</v>
      </c>
      <c r="C47" s="1" t="s">
        <v>317</v>
      </c>
      <c r="D47" s="1" t="s">
        <v>321</v>
      </c>
      <c r="E47" s="1" t="s">
        <v>318</v>
      </c>
      <c r="F47" s="1" t="s">
        <v>325</v>
      </c>
      <c r="G47" s="1" t="s">
        <v>322</v>
      </c>
      <c r="H47" s="1" t="s">
        <v>321</v>
      </c>
    </row>
    <row r="48" spans="1:8" hidden="1" x14ac:dyDescent="0.25">
      <c r="A48" s="1" t="s">
        <v>184</v>
      </c>
      <c r="B48" s="1" t="s">
        <v>333</v>
      </c>
      <c r="C48" s="1" t="s">
        <v>317</v>
      </c>
      <c r="D48" s="1" t="s">
        <v>321</v>
      </c>
      <c r="E48" s="1" t="s">
        <v>318</v>
      </c>
      <c r="F48" s="1" t="s">
        <v>325</v>
      </c>
      <c r="G48" s="1" t="s">
        <v>322</v>
      </c>
      <c r="H48" s="1" t="s">
        <v>321</v>
      </c>
    </row>
    <row r="49" spans="1:8" hidden="1" x14ac:dyDescent="0.25">
      <c r="A49" s="1" t="s">
        <v>185</v>
      </c>
      <c r="B49" s="1" t="s">
        <v>332</v>
      </c>
      <c r="C49" s="1" t="s">
        <v>319</v>
      </c>
      <c r="D49" s="1" t="s">
        <v>321</v>
      </c>
      <c r="E49" s="1" t="s">
        <v>318</v>
      </c>
      <c r="F49" s="1" t="s">
        <v>325</v>
      </c>
      <c r="G49" s="1" t="s">
        <v>322</v>
      </c>
      <c r="H49" s="1" t="s">
        <v>321</v>
      </c>
    </row>
    <row r="50" spans="1:8" hidden="1" x14ac:dyDescent="0.25">
      <c r="A50" s="1" t="s">
        <v>133</v>
      </c>
      <c r="B50" s="1" t="s">
        <v>333</v>
      </c>
      <c r="C50" s="1" t="s">
        <v>317</v>
      </c>
      <c r="D50" s="1" t="s">
        <v>321</v>
      </c>
      <c r="E50" s="1" t="s">
        <v>318</v>
      </c>
      <c r="F50" s="1" t="s">
        <v>325</v>
      </c>
      <c r="G50" s="1" t="s">
        <v>322</v>
      </c>
      <c r="H50" s="1" t="s">
        <v>321</v>
      </c>
    </row>
    <row r="51" spans="1:8" hidden="1" x14ac:dyDescent="0.25">
      <c r="A51" s="1" t="s">
        <v>167</v>
      </c>
      <c r="B51" s="1" t="s">
        <v>332</v>
      </c>
      <c r="C51" s="1" t="s">
        <v>320</v>
      </c>
      <c r="D51" s="1" t="s">
        <v>321</v>
      </c>
      <c r="E51" s="1" t="s">
        <v>318</v>
      </c>
      <c r="F51" s="1" t="s">
        <v>325</v>
      </c>
      <c r="G51" s="1" t="s">
        <v>322</v>
      </c>
      <c r="H51" s="1" t="s">
        <v>321</v>
      </c>
    </row>
    <row r="52" spans="1:8" hidden="1" x14ac:dyDescent="0.25">
      <c r="A52" s="1" t="s">
        <v>110</v>
      </c>
      <c r="B52" s="1" t="s">
        <v>332</v>
      </c>
      <c r="C52" s="1" t="s">
        <v>319</v>
      </c>
      <c r="D52" s="1" t="s">
        <v>321</v>
      </c>
      <c r="E52" s="1" t="s">
        <v>317</v>
      </c>
      <c r="F52" s="1" t="s">
        <v>326</v>
      </c>
      <c r="G52" s="1" t="s">
        <v>322</v>
      </c>
      <c r="H52" s="1" t="s">
        <v>321</v>
      </c>
    </row>
    <row r="53" spans="1:8" hidden="1" x14ac:dyDescent="0.25">
      <c r="A53" s="1" t="s">
        <v>264</v>
      </c>
      <c r="B53" s="1" t="s">
        <v>332</v>
      </c>
      <c r="C53" s="1" t="s">
        <v>319</v>
      </c>
      <c r="D53" s="1" t="s">
        <v>321</v>
      </c>
      <c r="E53" s="1" t="s">
        <v>318</v>
      </c>
      <c r="F53" s="1" t="s">
        <v>325</v>
      </c>
      <c r="G53" s="1" t="s">
        <v>322</v>
      </c>
      <c r="H53" s="1" t="s">
        <v>321</v>
      </c>
    </row>
    <row r="54" spans="1:8" hidden="1" x14ac:dyDescent="0.25">
      <c r="A54" s="1" t="s">
        <v>187</v>
      </c>
      <c r="B54" s="1" t="s">
        <v>332</v>
      </c>
      <c r="C54" s="1" t="s">
        <v>320</v>
      </c>
      <c r="D54" s="1" t="s">
        <v>321</v>
      </c>
      <c r="E54" s="1" t="s">
        <v>318</v>
      </c>
      <c r="F54" s="1" t="s">
        <v>325</v>
      </c>
      <c r="G54" s="1" t="s">
        <v>322</v>
      </c>
      <c r="H54" s="1" t="s">
        <v>321</v>
      </c>
    </row>
    <row r="55" spans="1:8" hidden="1" x14ac:dyDescent="0.25">
      <c r="A55" s="1" t="s">
        <v>188</v>
      </c>
      <c r="B55" s="1" t="s">
        <v>333</v>
      </c>
      <c r="C55" s="1" t="s">
        <v>317</v>
      </c>
      <c r="D55" s="1" t="s">
        <v>321</v>
      </c>
      <c r="E55" s="1" t="s">
        <v>318</v>
      </c>
      <c r="F55" s="1" t="s">
        <v>325</v>
      </c>
      <c r="G55" s="1" t="s">
        <v>322</v>
      </c>
      <c r="H55" s="1" t="s">
        <v>321</v>
      </c>
    </row>
    <row r="56" spans="1:8" hidden="1" x14ac:dyDescent="0.25">
      <c r="A56" s="1" t="s">
        <v>113</v>
      </c>
      <c r="B56" s="1" t="s">
        <v>333</v>
      </c>
      <c r="C56" s="1" t="s">
        <v>317</v>
      </c>
      <c r="D56" s="1" t="s">
        <v>321</v>
      </c>
      <c r="E56" s="1" t="s">
        <v>318</v>
      </c>
      <c r="F56" s="1" t="s">
        <v>325</v>
      </c>
      <c r="G56" s="1" t="s">
        <v>322</v>
      </c>
      <c r="H56" s="1" t="s">
        <v>321</v>
      </c>
    </row>
    <row r="57" spans="1:8" hidden="1" x14ac:dyDescent="0.25">
      <c r="A57" s="1" t="s">
        <v>116</v>
      </c>
      <c r="B57" s="1" t="s">
        <v>332</v>
      </c>
      <c r="C57" s="1" t="s">
        <v>319</v>
      </c>
      <c r="D57" s="1" t="s">
        <v>321</v>
      </c>
      <c r="E57" s="1" t="s">
        <v>318</v>
      </c>
      <c r="F57" s="1" t="s">
        <v>325</v>
      </c>
      <c r="G57" s="1" t="s">
        <v>322</v>
      </c>
      <c r="H57" s="1" t="s">
        <v>321</v>
      </c>
    </row>
    <row r="58" spans="1:8" hidden="1" x14ac:dyDescent="0.25">
      <c r="A58" s="1" t="s">
        <v>18</v>
      </c>
      <c r="B58" s="1" t="s">
        <v>332</v>
      </c>
      <c r="C58" s="1" t="s">
        <v>319</v>
      </c>
      <c r="D58" s="1" t="s">
        <v>321</v>
      </c>
      <c r="E58" s="1" t="s">
        <v>317</v>
      </c>
      <c r="F58" s="1" t="s">
        <v>326</v>
      </c>
      <c r="G58" s="1" t="s">
        <v>322</v>
      </c>
      <c r="H58" s="1" t="s">
        <v>321</v>
      </c>
    </row>
    <row r="59" spans="1:8" hidden="1" x14ac:dyDescent="0.25">
      <c r="A59" s="1" t="s">
        <v>19</v>
      </c>
      <c r="B59" s="1" t="s">
        <v>332</v>
      </c>
      <c r="C59" s="1" t="s">
        <v>319</v>
      </c>
      <c r="D59" s="1" t="s">
        <v>321</v>
      </c>
      <c r="E59" s="1" t="s">
        <v>317</v>
      </c>
      <c r="F59" s="1" t="s">
        <v>326</v>
      </c>
      <c r="G59" s="1" t="s">
        <v>322</v>
      </c>
      <c r="H59" s="1" t="s">
        <v>321</v>
      </c>
    </row>
    <row r="60" spans="1:8" hidden="1" x14ac:dyDescent="0.25">
      <c r="A60" s="1" t="s">
        <v>189</v>
      </c>
      <c r="B60" s="1" t="s">
        <v>333</v>
      </c>
      <c r="C60" s="1" t="s">
        <v>317</v>
      </c>
      <c r="D60" s="1" t="s">
        <v>321</v>
      </c>
      <c r="E60" s="1" t="s">
        <v>318</v>
      </c>
      <c r="F60" s="1" t="s">
        <v>325</v>
      </c>
      <c r="G60" s="1" t="s">
        <v>322</v>
      </c>
      <c r="H60" s="1" t="s">
        <v>321</v>
      </c>
    </row>
    <row r="61" spans="1:8" hidden="1" x14ac:dyDescent="0.25">
      <c r="A61" s="1" t="s">
        <v>20</v>
      </c>
      <c r="B61" s="1" t="s">
        <v>333</v>
      </c>
      <c r="C61" s="1" t="s">
        <v>317</v>
      </c>
      <c r="D61" s="1" t="s">
        <v>321</v>
      </c>
      <c r="E61" s="1" t="s">
        <v>318</v>
      </c>
      <c r="F61" s="1" t="s">
        <v>325</v>
      </c>
      <c r="G61" s="1" t="s">
        <v>322</v>
      </c>
      <c r="H61" s="1" t="s">
        <v>321</v>
      </c>
    </row>
    <row r="62" spans="1:8" hidden="1" x14ac:dyDescent="0.25">
      <c r="A62" s="1" t="s">
        <v>21</v>
      </c>
      <c r="B62" s="1" t="s">
        <v>333</v>
      </c>
      <c r="C62" s="1" t="s">
        <v>317</v>
      </c>
      <c r="D62" s="1" t="s">
        <v>321</v>
      </c>
      <c r="E62" s="1" t="s">
        <v>319</v>
      </c>
      <c r="F62" s="1" t="s">
        <v>326</v>
      </c>
      <c r="G62" s="1" t="s">
        <v>322</v>
      </c>
      <c r="H62" s="1" t="s">
        <v>321</v>
      </c>
    </row>
    <row r="63" spans="1:8" hidden="1" x14ac:dyDescent="0.25">
      <c r="A63" s="1" t="s">
        <v>22</v>
      </c>
      <c r="B63" s="1" t="s">
        <v>333</v>
      </c>
      <c r="C63" s="1" t="s">
        <v>317</v>
      </c>
      <c r="D63" s="1" t="s">
        <v>321</v>
      </c>
      <c r="E63" s="1" t="s">
        <v>318</v>
      </c>
      <c r="F63" s="1" t="s">
        <v>325</v>
      </c>
      <c r="G63" s="1" t="s">
        <v>322</v>
      </c>
      <c r="H63" s="1" t="s">
        <v>321</v>
      </c>
    </row>
    <row r="64" spans="1:8" hidden="1" x14ac:dyDescent="0.25">
      <c r="A64" s="1" t="s">
        <v>111</v>
      </c>
      <c r="B64" s="1" t="s">
        <v>333</v>
      </c>
      <c r="C64" s="1" t="s">
        <v>317</v>
      </c>
      <c r="D64" s="1" t="s">
        <v>321</v>
      </c>
      <c r="E64" s="1" t="s">
        <v>318</v>
      </c>
      <c r="F64" s="1" t="s">
        <v>325</v>
      </c>
      <c r="G64" s="1" t="s">
        <v>322</v>
      </c>
      <c r="H64" s="1" t="s">
        <v>321</v>
      </c>
    </row>
    <row r="65" spans="1:8" hidden="1" x14ac:dyDescent="0.25">
      <c r="A65" s="1" t="s">
        <v>23</v>
      </c>
      <c r="B65" s="1" t="s">
        <v>332</v>
      </c>
      <c r="C65" s="1" t="s">
        <v>319</v>
      </c>
      <c r="D65" s="1" t="s">
        <v>321</v>
      </c>
      <c r="E65" s="1" t="s">
        <v>318</v>
      </c>
      <c r="F65" s="1" t="s">
        <v>325</v>
      </c>
      <c r="G65" s="1" t="s">
        <v>322</v>
      </c>
      <c r="H65" s="1" t="s">
        <v>321</v>
      </c>
    </row>
    <row r="66" spans="1:8" hidden="1" x14ac:dyDescent="0.25">
      <c r="A66" s="1" t="s">
        <v>266</v>
      </c>
      <c r="B66" s="1" t="s">
        <v>332</v>
      </c>
      <c r="C66" s="1" t="s">
        <v>319</v>
      </c>
      <c r="D66" s="1" t="s">
        <v>321</v>
      </c>
      <c r="E66" s="1" t="s">
        <v>319</v>
      </c>
      <c r="F66" s="1" t="s">
        <v>326</v>
      </c>
      <c r="G66" s="1" t="s">
        <v>322</v>
      </c>
      <c r="H66" s="1" t="s">
        <v>321</v>
      </c>
    </row>
    <row r="67" spans="1:8" hidden="1" x14ac:dyDescent="0.25">
      <c r="A67" s="1" t="s">
        <v>134</v>
      </c>
      <c r="B67" s="1" t="s">
        <v>332</v>
      </c>
      <c r="C67" s="1" t="s">
        <v>319</v>
      </c>
      <c r="D67" s="1" t="s">
        <v>321</v>
      </c>
      <c r="E67" s="1" t="s">
        <v>319</v>
      </c>
      <c r="F67" s="1" t="s">
        <v>326</v>
      </c>
      <c r="G67" s="1" t="s">
        <v>322</v>
      </c>
      <c r="H67" s="1" t="s">
        <v>321</v>
      </c>
    </row>
    <row r="68" spans="1:8" hidden="1" x14ac:dyDescent="0.25">
      <c r="A68" s="1" t="s">
        <v>24</v>
      </c>
      <c r="B68" s="1" t="s">
        <v>332</v>
      </c>
      <c r="C68" s="1" t="s">
        <v>320</v>
      </c>
      <c r="D68" s="1" t="s">
        <v>321</v>
      </c>
      <c r="E68" s="1" t="s">
        <v>319</v>
      </c>
      <c r="F68" s="1" t="s">
        <v>326</v>
      </c>
      <c r="G68" s="1" t="s">
        <v>322</v>
      </c>
      <c r="H68" s="1" t="s">
        <v>321</v>
      </c>
    </row>
    <row r="69" spans="1:8" hidden="1" x14ac:dyDescent="0.25">
      <c r="A69" s="1" t="s">
        <v>25</v>
      </c>
      <c r="B69" s="1" t="s">
        <v>333</v>
      </c>
      <c r="C69" s="1" t="s">
        <v>317</v>
      </c>
      <c r="D69" s="1" t="s">
        <v>321</v>
      </c>
      <c r="E69" s="1" t="s">
        <v>317</v>
      </c>
      <c r="F69" s="1" t="s">
        <v>326</v>
      </c>
      <c r="G69" s="1" t="s">
        <v>322</v>
      </c>
      <c r="H69" s="1" t="s">
        <v>321</v>
      </c>
    </row>
    <row r="70" spans="1:8" hidden="1" x14ac:dyDescent="0.25">
      <c r="A70" s="1" t="s">
        <v>268</v>
      </c>
      <c r="B70" s="1" t="s">
        <v>332</v>
      </c>
      <c r="C70" s="1" t="s">
        <v>320</v>
      </c>
      <c r="D70" s="1" t="s">
        <v>321</v>
      </c>
      <c r="E70" s="1" t="s">
        <v>318</v>
      </c>
      <c r="F70" s="1" t="s">
        <v>325</v>
      </c>
      <c r="G70" s="1" t="s">
        <v>322</v>
      </c>
      <c r="H70" s="1" t="s">
        <v>321</v>
      </c>
    </row>
    <row r="71" spans="1:8" hidden="1" x14ac:dyDescent="0.25">
      <c r="A71" s="1" t="s">
        <v>191</v>
      </c>
      <c r="B71" s="1" t="s">
        <v>333</v>
      </c>
      <c r="C71" s="1" t="s">
        <v>317</v>
      </c>
      <c r="D71" s="1" t="s">
        <v>321</v>
      </c>
      <c r="E71" s="1" t="s">
        <v>318</v>
      </c>
      <c r="F71" s="1" t="s">
        <v>325</v>
      </c>
      <c r="G71" s="1" t="s">
        <v>322</v>
      </c>
      <c r="H71" s="1" t="s">
        <v>321</v>
      </c>
    </row>
    <row r="72" spans="1:8" hidden="1" x14ac:dyDescent="0.25">
      <c r="A72" s="1" t="s">
        <v>26</v>
      </c>
      <c r="B72" s="1" t="s">
        <v>331</v>
      </c>
      <c r="C72" s="1" t="s">
        <v>319</v>
      </c>
      <c r="D72" s="1" t="s">
        <v>321</v>
      </c>
      <c r="E72" s="1" t="s">
        <v>319</v>
      </c>
      <c r="F72" s="1" t="s">
        <v>326</v>
      </c>
      <c r="G72" s="1" t="s">
        <v>322</v>
      </c>
      <c r="H72" s="1" t="s">
        <v>321</v>
      </c>
    </row>
    <row r="73" spans="1:8" hidden="1" x14ac:dyDescent="0.25">
      <c r="A73" s="1" t="s">
        <v>269</v>
      </c>
      <c r="B73" s="1" t="s">
        <v>332</v>
      </c>
      <c r="C73" s="1" t="s">
        <v>320</v>
      </c>
      <c r="D73" s="1" t="s">
        <v>321</v>
      </c>
      <c r="E73" s="1" t="s">
        <v>319</v>
      </c>
      <c r="F73" s="1" t="s">
        <v>326</v>
      </c>
      <c r="G73" s="1" t="s">
        <v>322</v>
      </c>
      <c r="H73" s="1" t="s">
        <v>321</v>
      </c>
    </row>
    <row r="74" spans="1:8" hidden="1" x14ac:dyDescent="0.25">
      <c r="A74" s="1" t="s">
        <v>27</v>
      </c>
      <c r="B74" s="1" t="s">
        <v>331</v>
      </c>
      <c r="C74" s="1" t="s">
        <v>319</v>
      </c>
      <c r="D74" s="1" t="s">
        <v>321</v>
      </c>
      <c r="E74" s="1" t="s">
        <v>319</v>
      </c>
      <c r="F74" s="1" t="s">
        <v>326</v>
      </c>
      <c r="G74" s="1" t="s">
        <v>322</v>
      </c>
      <c r="H74" s="1" t="s">
        <v>321</v>
      </c>
    </row>
    <row r="75" spans="1:8" hidden="1" x14ac:dyDescent="0.25">
      <c r="A75" s="1" t="s">
        <v>270</v>
      </c>
      <c r="B75" s="1" t="s">
        <v>333</v>
      </c>
      <c r="C75" s="1" t="s">
        <v>317</v>
      </c>
      <c r="D75" s="1" t="s">
        <v>321</v>
      </c>
      <c r="E75" s="1" t="s">
        <v>318</v>
      </c>
      <c r="F75" s="1" t="s">
        <v>325</v>
      </c>
      <c r="G75" s="1" t="s">
        <v>322</v>
      </c>
      <c r="H75" s="1" t="s">
        <v>321</v>
      </c>
    </row>
    <row r="76" spans="1:8" hidden="1" x14ac:dyDescent="0.25">
      <c r="A76" s="1" t="s">
        <v>271</v>
      </c>
      <c r="B76" s="1" t="s">
        <v>332</v>
      </c>
      <c r="C76" s="1" t="s">
        <v>319</v>
      </c>
      <c r="D76" s="1" t="s">
        <v>321</v>
      </c>
      <c r="E76" s="1" t="s">
        <v>319</v>
      </c>
      <c r="F76" s="1" t="s">
        <v>326</v>
      </c>
      <c r="G76" s="1" t="s">
        <v>322</v>
      </c>
      <c r="H76" s="1" t="s">
        <v>321</v>
      </c>
    </row>
    <row r="77" spans="1:8" hidden="1" x14ac:dyDescent="0.25">
      <c r="A77" s="1" t="s">
        <v>10</v>
      </c>
      <c r="B77" s="1" t="s">
        <v>332</v>
      </c>
      <c r="C77" s="1" t="s">
        <v>320</v>
      </c>
      <c r="D77" s="1" t="s">
        <v>321</v>
      </c>
      <c r="E77" s="1" t="s">
        <v>318</v>
      </c>
      <c r="F77" s="1" t="s">
        <v>325</v>
      </c>
      <c r="G77" s="1" t="s">
        <v>322</v>
      </c>
      <c r="H77" s="1" t="s">
        <v>321</v>
      </c>
    </row>
    <row r="78" spans="1:8" hidden="1" x14ac:dyDescent="0.25">
      <c r="A78" s="1" t="s">
        <v>193</v>
      </c>
      <c r="B78" s="1" t="s">
        <v>333</v>
      </c>
      <c r="C78" s="1" t="s">
        <v>317</v>
      </c>
      <c r="D78" s="1" t="s">
        <v>321</v>
      </c>
      <c r="E78" s="1" t="s">
        <v>318</v>
      </c>
      <c r="F78" s="1" t="s">
        <v>325</v>
      </c>
      <c r="G78" s="1" t="s">
        <v>322</v>
      </c>
      <c r="H78" s="1" t="s">
        <v>321</v>
      </c>
    </row>
    <row r="79" spans="1:8" hidden="1" x14ac:dyDescent="0.25">
      <c r="A79" s="1" t="s">
        <v>112</v>
      </c>
      <c r="B79" s="1" t="s">
        <v>333</v>
      </c>
      <c r="C79" s="1" t="s">
        <v>317</v>
      </c>
      <c r="D79" s="1" t="s">
        <v>321</v>
      </c>
      <c r="E79" s="1" t="s">
        <v>318</v>
      </c>
      <c r="F79" s="1" t="s">
        <v>325</v>
      </c>
      <c r="G79" s="1" t="s">
        <v>322</v>
      </c>
      <c r="H79" s="1" t="s">
        <v>321</v>
      </c>
    </row>
    <row r="80" spans="1:8" hidden="1" x14ac:dyDescent="0.25">
      <c r="A80" s="1" t="s">
        <v>34</v>
      </c>
      <c r="B80" s="1" t="s">
        <v>332</v>
      </c>
      <c r="C80" s="1" t="s">
        <v>319</v>
      </c>
      <c r="D80" s="1" t="s">
        <v>321</v>
      </c>
      <c r="E80" s="1" t="s">
        <v>317</v>
      </c>
      <c r="F80" s="1" t="s">
        <v>326</v>
      </c>
      <c r="G80" s="1" t="s">
        <v>322</v>
      </c>
      <c r="H80" s="1" t="s">
        <v>321</v>
      </c>
    </row>
    <row r="81" spans="1:8" hidden="1" x14ac:dyDescent="0.25">
      <c r="A81" s="1" t="s">
        <v>42</v>
      </c>
      <c r="B81" s="1" t="s">
        <v>332</v>
      </c>
      <c r="C81" s="1" t="s">
        <v>319</v>
      </c>
      <c r="D81" s="1" t="s">
        <v>321</v>
      </c>
      <c r="E81" s="1" t="s">
        <v>319</v>
      </c>
      <c r="F81" s="1" t="s">
        <v>326</v>
      </c>
      <c r="G81" s="1" t="s">
        <v>322</v>
      </c>
      <c r="H81" s="1" t="s">
        <v>321</v>
      </c>
    </row>
    <row r="82" spans="1:8" hidden="1" x14ac:dyDescent="0.25">
      <c r="A82" s="1" t="s">
        <v>35</v>
      </c>
      <c r="B82" s="1" t="s">
        <v>332</v>
      </c>
      <c r="C82" s="1" t="s">
        <v>319</v>
      </c>
      <c r="D82" s="1" t="s">
        <v>321</v>
      </c>
      <c r="E82" s="1" t="s">
        <v>319</v>
      </c>
      <c r="F82" s="1" t="s">
        <v>326</v>
      </c>
      <c r="G82" s="1" t="s">
        <v>322</v>
      </c>
      <c r="H82" s="1" t="s">
        <v>321</v>
      </c>
    </row>
    <row r="83" spans="1:8" hidden="1" x14ac:dyDescent="0.25">
      <c r="A83" s="1" t="s">
        <v>36</v>
      </c>
      <c r="B83" s="1" t="s">
        <v>332</v>
      </c>
      <c r="C83" s="1" t="s">
        <v>317</v>
      </c>
      <c r="D83" s="1" t="s">
        <v>321</v>
      </c>
      <c r="E83" s="1" t="s">
        <v>318</v>
      </c>
      <c r="F83" s="1" t="s">
        <v>325</v>
      </c>
      <c r="G83" s="1" t="s">
        <v>322</v>
      </c>
      <c r="H83" s="1" t="s">
        <v>321</v>
      </c>
    </row>
    <row r="84" spans="1:8" hidden="1" x14ac:dyDescent="0.25">
      <c r="A84" s="1" t="s">
        <v>195</v>
      </c>
      <c r="B84" s="1" t="s">
        <v>333</v>
      </c>
      <c r="C84" s="1" t="s">
        <v>317</v>
      </c>
      <c r="D84" s="1" t="s">
        <v>321</v>
      </c>
      <c r="E84" s="1" t="s">
        <v>318</v>
      </c>
      <c r="F84" s="1" t="s">
        <v>325</v>
      </c>
      <c r="G84" s="1" t="s">
        <v>322</v>
      </c>
      <c r="H84" s="1" t="s">
        <v>321</v>
      </c>
    </row>
    <row r="85" spans="1:8" hidden="1" x14ac:dyDescent="0.25">
      <c r="A85" s="1" t="s">
        <v>192</v>
      </c>
      <c r="B85" s="1" t="s">
        <v>333</v>
      </c>
      <c r="C85" s="1" t="s">
        <v>317</v>
      </c>
      <c r="D85" s="1" t="s">
        <v>321</v>
      </c>
      <c r="E85" s="1" t="s">
        <v>318</v>
      </c>
      <c r="F85" s="1" t="s">
        <v>325</v>
      </c>
      <c r="G85" s="1" t="s">
        <v>322</v>
      </c>
      <c r="H85" s="1" t="s">
        <v>321</v>
      </c>
    </row>
    <row r="86" spans="1:8" hidden="1" x14ac:dyDescent="0.25">
      <c r="A86" s="1" t="s">
        <v>196</v>
      </c>
      <c r="B86" s="1" t="s">
        <v>333</v>
      </c>
      <c r="C86" s="1" t="s">
        <v>317</v>
      </c>
      <c r="D86" s="1" t="s">
        <v>321</v>
      </c>
      <c r="E86" s="1" t="s">
        <v>318</v>
      </c>
      <c r="F86" s="1" t="s">
        <v>325</v>
      </c>
      <c r="G86" s="1" t="s">
        <v>322</v>
      </c>
      <c r="H86" s="1" t="s">
        <v>321</v>
      </c>
    </row>
    <row r="87" spans="1:8" hidden="1" x14ac:dyDescent="0.25">
      <c r="A87" s="1" t="s">
        <v>197</v>
      </c>
      <c r="B87" s="1" t="s">
        <v>333</v>
      </c>
      <c r="C87" s="1" t="s">
        <v>317</v>
      </c>
      <c r="D87" s="1" t="s">
        <v>321</v>
      </c>
      <c r="E87" s="1" t="s">
        <v>318</v>
      </c>
      <c r="F87" s="1" t="s">
        <v>325</v>
      </c>
      <c r="G87" s="1" t="s">
        <v>322</v>
      </c>
      <c r="H87" s="1" t="s">
        <v>321</v>
      </c>
    </row>
    <row r="88" spans="1:8" hidden="1" x14ac:dyDescent="0.25">
      <c r="A88" s="1" t="s">
        <v>114</v>
      </c>
      <c r="B88" s="1" t="s">
        <v>332</v>
      </c>
      <c r="C88" s="1" t="s">
        <v>319</v>
      </c>
      <c r="D88" s="1" t="s">
        <v>321</v>
      </c>
      <c r="E88" s="1" t="s">
        <v>318</v>
      </c>
      <c r="F88" s="1" t="s">
        <v>325</v>
      </c>
      <c r="G88" s="1" t="s">
        <v>322</v>
      </c>
      <c r="H88" s="1" t="s">
        <v>321</v>
      </c>
    </row>
    <row r="89" spans="1:8" hidden="1" x14ac:dyDescent="0.25">
      <c r="A89" s="1" t="s">
        <v>123</v>
      </c>
      <c r="B89" s="1" t="s">
        <v>333</v>
      </c>
      <c r="C89" s="1" t="s">
        <v>317</v>
      </c>
      <c r="D89" s="1" t="s">
        <v>321</v>
      </c>
      <c r="E89" s="1" t="s">
        <v>318</v>
      </c>
      <c r="F89" s="1" t="s">
        <v>325</v>
      </c>
      <c r="G89" s="1" t="s">
        <v>322</v>
      </c>
      <c r="H89" s="1" t="s">
        <v>321</v>
      </c>
    </row>
    <row r="90" spans="1:8" hidden="1" x14ac:dyDescent="0.25">
      <c r="A90" s="1" t="s">
        <v>273</v>
      </c>
      <c r="B90" s="1" t="s">
        <v>330</v>
      </c>
      <c r="C90" s="1" t="s">
        <v>320</v>
      </c>
      <c r="D90" s="1" t="s">
        <v>321</v>
      </c>
      <c r="E90" s="1" t="s">
        <v>319</v>
      </c>
      <c r="F90" s="1" t="s">
        <v>326</v>
      </c>
      <c r="G90" s="1" t="s">
        <v>322</v>
      </c>
      <c r="H90" s="1" t="s">
        <v>321</v>
      </c>
    </row>
    <row r="91" spans="1:8" hidden="1" x14ac:dyDescent="0.25">
      <c r="A91" s="1" t="s">
        <v>37</v>
      </c>
      <c r="B91" s="1" t="s">
        <v>332</v>
      </c>
      <c r="C91" s="1" t="s">
        <v>319</v>
      </c>
      <c r="D91" s="1" t="s">
        <v>321</v>
      </c>
      <c r="E91" s="1" t="s">
        <v>319</v>
      </c>
      <c r="F91" s="1" t="s">
        <v>326</v>
      </c>
      <c r="G91" s="1" t="s">
        <v>322</v>
      </c>
      <c r="H91" s="1" t="s">
        <v>321</v>
      </c>
    </row>
    <row r="92" spans="1:8" hidden="1" x14ac:dyDescent="0.25">
      <c r="A92" s="1" t="s">
        <v>38</v>
      </c>
      <c r="B92" s="1" t="s">
        <v>332</v>
      </c>
      <c r="C92" s="1" t="s">
        <v>319</v>
      </c>
      <c r="D92" s="1" t="s">
        <v>321</v>
      </c>
      <c r="E92" s="1" t="s">
        <v>319</v>
      </c>
      <c r="F92" s="1" t="s">
        <v>326</v>
      </c>
      <c r="G92" s="1" t="s">
        <v>322</v>
      </c>
      <c r="H92" s="1" t="s">
        <v>321</v>
      </c>
    </row>
    <row r="93" spans="1:8" hidden="1" x14ac:dyDescent="0.25">
      <c r="A93" s="1" t="s">
        <v>199</v>
      </c>
      <c r="B93" s="1" t="s">
        <v>333</v>
      </c>
      <c r="C93" s="1" t="s">
        <v>317</v>
      </c>
      <c r="D93" s="1" t="s">
        <v>321</v>
      </c>
      <c r="E93" s="1" t="s">
        <v>318</v>
      </c>
      <c r="F93" s="1" t="s">
        <v>325</v>
      </c>
      <c r="G93" s="1" t="s">
        <v>322</v>
      </c>
      <c r="H93" s="1" t="s">
        <v>321</v>
      </c>
    </row>
    <row r="94" spans="1:8" hidden="1" x14ac:dyDescent="0.25">
      <c r="A94" s="1" t="s">
        <v>200</v>
      </c>
      <c r="B94" s="1" t="s">
        <v>332</v>
      </c>
      <c r="C94" s="1" t="s">
        <v>320</v>
      </c>
      <c r="D94" s="1" t="s">
        <v>321</v>
      </c>
      <c r="E94" s="1" t="s">
        <v>318</v>
      </c>
      <c r="F94" s="1" t="s">
        <v>325</v>
      </c>
      <c r="G94" s="1" t="s">
        <v>322</v>
      </c>
      <c r="H94" s="1" t="s">
        <v>321</v>
      </c>
    </row>
    <row r="95" spans="1:8" hidden="1" x14ac:dyDescent="0.25">
      <c r="A95" s="1" t="s">
        <v>46</v>
      </c>
      <c r="B95" s="1" t="s">
        <v>333</v>
      </c>
      <c r="C95" s="1" t="s">
        <v>317</v>
      </c>
      <c r="D95" s="1" t="s">
        <v>321</v>
      </c>
      <c r="E95" s="1" t="s">
        <v>318</v>
      </c>
      <c r="F95" s="1" t="s">
        <v>325</v>
      </c>
      <c r="G95" s="1" t="s">
        <v>322</v>
      </c>
      <c r="H95" s="1" t="s">
        <v>321</v>
      </c>
    </row>
    <row r="96" spans="1:8" hidden="1" x14ac:dyDescent="0.25">
      <c r="A96" s="1" t="s">
        <v>267</v>
      </c>
      <c r="B96" s="1" t="s">
        <v>333</v>
      </c>
      <c r="C96" s="1" t="s">
        <v>317</v>
      </c>
      <c r="D96" s="1" t="s">
        <v>321</v>
      </c>
      <c r="E96" s="1" t="s">
        <v>318</v>
      </c>
      <c r="F96" s="1" t="s">
        <v>325</v>
      </c>
      <c r="G96" s="1" t="s">
        <v>322</v>
      </c>
      <c r="H96" s="1" t="s">
        <v>321</v>
      </c>
    </row>
    <row r="97" spans="1:8" hidden="1" x14ac:dyDescent="0.25">
      <c r="A97" s="1" t="s">
        <v>47</v>
      </c>
      <c r="B97" s="1" t="s">
        <v>332</v>
      </c>
      <c r="C97" s="1" t="s">
        <v>319</v>
      </c>
      <c r="D97" s="1" t="s">
        <v>321</v>
      </c>
      <c r="E97" s="1" t="s">
        <v>318</v>
      </c>
      <c r="F97" s="1" t="s">
        <v>325</v>
      </c>
      <c r="G97" s="1" t="s">
        <v>322</v>
      </c>
      <c r="H97" s="1" t="s">
        <v>321</v>
      </c>
    </row>
    <row r="98" spans="1:8" hidden="1" x14ac:dyDescent="0.25">
      <c r="A98" s="1" t="s">
        <v>125</v>
      </c>
      <c r="B98" s="1" t="s">
        <v>333</v>
      </c>
      <c r="C98" s="1" t="s">
        <v>317</v>
      </c>
      <c r="D98" s="1" t="s">
        <v>321</v>
      </c>
      <c r="E98" s="1" t="s">
        <v>318</v>
      </c>
      <c r="F98" s="1" t="s">
        <v>325</v>
      </c>
      <c r="G98" s="1" t="s">
        <v>322</v>
      </c>
      <c r="H98" s="1" t="s">
        <v>321</v>
      </c>
    </row>
    <row r="99" spans="1:8" hidden="1" x14ac:dyDescent="0.25">
      <c r="A99" s="1" t="s">
        <v>126</v>
      </c>
      <c r="B99" s="1" t="s">
        <v>331</v>
      </c>
      <c r="C99" s="1" t="s">
        <v>319</v>
      </c>
      <c r="D99" s="1" t="s">
        <v>321</v>
      </c>
      <c r="E99" s="1" t="s">
        <v>317</v>
      </c>
      <c r="F99" s="1" t="s">
        <v>326</v>
      </c>
      <c r="G99" s="1" t="s">
        <v>322</v>
      </c>
      <c r="H99" s="1" t="s">
        <v>321</v>
      </c>
    </row>
    <row r="100" spans="1:8" hidden="1" x14ac:dyDescent="0.25">
      <c r="A100" s="1" t="s">
        <v>203</v>
      </c>
      <c r="B100" s="1" t="s">
        <v>333</v>
      </c>
      <c r="C100" s="1" t="s">
        <v>317</v>
      </c>
      <c r="D100" s="1" t="s">
        <v>321</v>
      </c>
      <c r="E100" s="1" t="s">
        <v>318</v>
      </c>
      <c r="F100" s="1" t="s">
        <v>325</v>
      </c>
      <c r="G100" s="1" t="s">
        <v>322</v>
      </c>
      <c r="H100" s="1" t="s">
        <v>321</v>
      </c>
    </row>
    <row r="101" spans="1:8" hidden="1" x14ac:dyDescent="0.25">
      <c r="A101" s="1" t="s">
        <v>118</v>
      </c>
      <c r="B101" s="1" t="s">
        <v>333</v>
      </c>
      <c r="C101" s="1" t="s">
        <v>317</v>
      </c>
      <c r="D101" s="1" t="s">
        <v>321</v>
      </c>
      <c r="E101" s="1" t="s">
        <v>318</v>
      </c>
      <c r="F101" s="1" t="s">
        <v>325</v>
      </c>
      <c r="G101" s="1" t="s">
        <v>322</v>
      </c>
      <c r="H101" s="1" t="s">
        <v>321</v>
      </c>
    </row>
    <row r="102" spans="1:8" hidden="1" x14ac:dyDescent="0.25">
      <c r="A102" s="1" t="s">
        <v>48</v>
      </c>
      <c r="B102" s="1" t="s">
        <v>332</v>
      </c>
      <c r="C102" s="1" t="s">
        <v>319</v>
      </c>
      <c r="D102" s="1" t="s">
        <v>321</v>
      </c>
      <c r="E102" s="1" t="s">
        <v>318</v>
      </c>
      <c r="F102" s="1" t="s">
        <v>325</v>
      </c>
      <c r="G102" s="1" t="s">
        <v>322</v>
      </c>
      <c r="H102" s="1" t="s">
        <v>321</v>
      </c>
    </row>
    <row r="103" spans="1:8" hidden="1" x14ac:dyDescent="0.25">
      <c r="A103" s="1" t="s">
        <v>198</v>
      </c>
      <c r="B103" s="1" t="s">
        <v>333</v>
      </c>
      <c r="C103" s="1" t="s">
        <v>317</v>
      </c>
      <c r="D103" s="1" t="s">
        <v>321</v>
      </c>
      <c r="E103" s="1" t="s">
        <v>318</v>
      </c>
      <c r="F103" s="1" t="s">
        <v>325</v>
      </c>
      <c r="G103" s="1" t="s">
        <v>322</v>
      </c>
      <c r="H103" s="1" t="s">
        <v>321</v>
      </c>
    </row>
    <row r="104" spans="1:8" hidden="1" x14ac:dyDescent="0.25">
      <c r="A104" s="1" t="s">
        <v>49</v>
      </c>
      <c r="B104" s="1" t="s">
        <v>333</v>
      </c>
      <c r="C104" s="1" t="s">
        <v>317</v>
      </c>
      <c r="D104" s="1" t="s">
        <v>321</v>
      </c>
      <c r="E104" s="1" t="s">
        <v>317</v>
      </c>
      <c r="F104" s="1" t="s">
        <v>326</v>
      </c>
      <c r="G104" s="1" t="s">
        <v>322</v>
      </c>
      <c r="H104" s="1" t="s">
        <v>321</v>
      </c>
    </row>
    <row r="105" spans="1:8" hidden="1" x14ac:dyDescent="0.25">
      <c r="A105" s="1" t="s">
        <v>50</v>
      </c>
      <c r="B105" s="1" t="s">
        <v>332</v>
      </c>
      <c r="C105" s="1" t="s">
        <v>319</v>
      </c>
      <c r="D105" s="1" t="s">
        <v>321</v>
      </c>
      <c r="E105" s="1" t="s">
        <v>318</v>
      </c>
      <c r="F105" s="1" t="s">
        <v>325</v>
      </c>
      <c r="G105" s="1" t="s">
        <v>322</v>
      </c>
      <c r="H105" s="1" t="s">
        <v>321</v>
      </c>
    </row>
    <row r="106" spans="1:8" hidden="1" x14ac:dyDescent="0.25">
      <c r="A106" s="1" t="s">
        <v>201</v>
      </c>
      <c r="B106" s="1" t="s">
        <v>333</v>
      </c>
      <c r="C106" s="1" t="s">
        <v>317</v>
      </c>
      <c r="D106" s="1" t="s">
        <v>321</v>
      </c>
      <c r="E106" s="1" t="s">
        <v>318</v>
      </c>
      <c r="F106" s="1" t="s">
        <v>325</v>
      </c>
      <c r="G106" s="1" t="s">
        <v>322</v>
      </c>
      <c r="H106" s="1" t="s">
        <v>321</v>
      </c>
    </row>
    <row r="107" spans="1:8" hidden="1" x14ac:dyDescent="0.25">
      <c r="A107" s="1" t="s">
        <v>117</v>
      </c>
      <c r="B107" s="1" t="s">
        <v>332</v>
      </c>
      <c r="C107" s="1" t="s">
        <v>319</v>
      </c>
      <c r="D107" s="1" t="s">
        <v>321</v>
      </c>
      <c r="E107" s="1" t="s">
        <v>318</v>
      </c>
      <c r="F107" s="1" t="s">
        <v>325</v>
      </c>
      <c r="G107" s="1" t="s">
        <v>322</v>
      </c>
      <c r="H107" s="1" t="s">
        <v>321</v>
      </c>
    </row>
    <row r="108" spans="1:8" hidden="1" x14ac:dyDescent="0.25">
      <c r="A108" s="1" t="s">
        <v>274</v>
      </c>
      <c r="B108" s="1" t="s">
        <v>333</v>
      </c>
      <c r="C108" s="1" t="s">
        <v>317</v>
      </c>
      <c r="D108" s="1" t="s">
        <v>321</v>
      </c>
      <c r="E108" s="1" t="s">
        <v>318</v>
      </c>
      <c r="F108" s="1" t="s">
        <v>325</v>
      </c>
      <c r="G108" s="1" t="s">
        <v>322</v>
      </c>
      <c r="H108" s="1" t="s">
        <v>321</v>
      </c>
    </row>
    <row r="109" spans="1:8" hidden="1" x14ac:dyDescent="0.25">
      <c r="A109" s="1" t="s">
        <v>276</v>
      </c>
      <c r="B109" s="1" t="s">
        <v>333</v>
      </c>
      <c r="C109" s="1" t="s">
        <v>317</v>
      </c>
      <c r="D109" s="1" t="s">
        <v>321</v>
      </c>
      <c r="E109" s="1" t="s">
        <v>318</v>
      </c>
      <c r="F109" s="1" t="s">
        <v>325</v>
      </c>
      <c r="G109" s="1" t="s">
        <v>322</v>
      </c>
      <c r="H109" s="1" t="s">
        <v>321</v>
      </c>
    </row>
    <row r="110" spans="1:8" hidden="1" x14ac:dyDescent="0.25">
      <c r="A110" s="1" t="s">
        <v>202</v>
      </c>
      <c r="B110" s="1" t="s">
        <v>333</v>
      </c>
      <c r="C110" s="1" t="s">
        <v>317</v>
      </c>
      <c r="D110" s="1" t="s">
        <v>321</v>
      </c>
      <c r="E110" s="1" t="s">
        <v>318</v>
      </c>
      <c r="F110" s="1" t="s">
        <v>325</v>
      </c>
      <c r="G110" s="1" t="s">
        <v>322</v>
      </c>
      <c r="H110" s="1" t="s">
        <v>321</v>
      </c>
    </row>
    <row r="111" spans="1:8" hidden="1" x14ac:dyDescent="0.25">
      <c r="A111" s="1" t="s">
        <v>52</v>
      </c>
      <c r="B111" s="1" t="s">
        <v>331</v>
      </c>
      <c r="C111" s="1" t="s">
        <v>319</v>
      </c>
      <c r="D111" s="1" t="s">
        <v>321</v>
      </c>
      <c r="E111" s="1" t="s">
        <v>317</v>
      </c>
      <c r="F111" s="1" t="s">
        <v>326</v>
      </c>
      <c r="G111" s="1" t="s">
        <v>322</v>
      </c>
      <c r="H111" s="1" t="s">
        <v>321</v>
      </c>
    </row>
    <row r="112" spans="1:8" hidden="1" x14ac:dyDescent="0.25">
      <c r="A112" s="1" t="s">
        <v>279</v>
      </c>
      <c r="B112" s="1" t="s">
        <v>332</v>
      </c>
      <c r="C112" s="1" t="s">
        <v>319</v>
      </c>
      <c r="D112" s="1" t="s">
        <v>321</v>
      </c>
      <c r="E112" s="1" t="s">
        <v>318</v>
      </c>
      <c r="F112" s="1" t="s">
        <v>325</v>
      </c>
      <c r="G112" s="1" t="s">
        <v>322</v>
      </c>
      <c r="H112" s="1" t="s">
        <v>321</v>
      </c>
    </row>
    <row r="113" spans="1:8" s="254" customFormat="1" hidden="1" x14ac:dyDescent="0.25">
      <c r="A113" s="253" t="s">
        <v>53</v>
      </c>
      <c r="B113" s="253" t="s">
        <v>333</v>
      </c>
      <c r="C113" s="253" t="s">
        <v>317</v>
      </c>
      <c r="D113" s="253" t="s">
        <v>321</v>
      </c>
      <c r="E113" s="253" t="s">
        <v>318</v>
      </c>
      <c r="F113" s="253" t="s">
        <v>325</v>
      </c>
      <c r="G113" s="253" t="s">
        <v>322</v>
      </c>
      <c r="H113" s="253" t="s">
        <v>321</v>
      </c>
    </row>
    <row r="114" spans="1:8" hidden="1" x14ac:dyDescent="0.25">
      <c r="A114" s="1" t="s">
        <v>54</v>
      </c>
      <c r="B114" s="1" t="s">
        <v>330</v>
      </c>
      <c r="C114" s="1" t="s">
        <v>320</v>
      </c>
      <c r="D114" s="1" t="s">
        <v>321</v>
      </c>
      <c r="E114" s="1" t="s">
        <v>317</v>
      </c>
      <c r="F114" s="1" t="s">
        <v>326</v>
      </c>
      <c r="G114" s="1" t="s">
        <v>322</v>
      </c>
      <c r="H114" s="1" t="s">
        <v>321</v>
      </c>
    </row>
    <row r="115" spans="1:8" hidden="1" x14ac:dyDescent="0.25">
      <c r="A115" s="1" t="s">
        <v>280</v>
      </c>
      <c r="B115" s="1" t="s">
        <v>333</v>
      </c>
      <c r="C115" s="1" t="s">
        <v>317</v>
      </c>
      <c r="D115" s="1" t="s">
        <v>321</v>
      </c>
      <c r="E115" s="1" t="s">
        <v>318</v>
      </c>
      <c r="F115" s="1" t="s">
        <v>325</v>
      </c>
      <c r="G115" s="1" t="s">
        <v>322</v>
      </c>
      <c r="H115" s="1" t="s">
        <v>321</v>
      </c>
    </row>
    <row r="116" spans="1:8" hidden="1" x14ac:dyDescent="0.25">
      <c r="A116" s="1" t="s">
        <v>55</v>
      </c>
      <c r="B116" s="1" t="s">
        <v>332</v>
      </c>
      <c r="C116" s="1" t="s">
        <v>319</v>
      </c>
      <c r="D116" s="1" t="s">
        <v>321</v>
      </c>
      <c r="E116" s="1" t="s">
        <v>319</v>
      </c>
      <c r="F116" s="1" t="s">
        <v>326</v>
      </c>
      <c r="G116" s="1" t="s">
        <v>322</v>
      </c>
      <c r="H116" s="1" t="s">
        <v>321</v>
      </c>
    </row>
    <row r="117" spans="1:8" hidden="1" x14ac:dyDescent="0.25">
      <c r="A117" s="1" t="s">
        <v>204</v>
      </c>
      <c r="B117" s="1" t="s">
        <v>333</v>
      </c>
      <c r="C117" s="1" t="s">
        <v>317</v>
      </c>
      <c r="D117" s="1" t="s">
        <v>321</v>
      </c>
      <c r="E117" s="1" t="s">
        <v>318</v>
      </c>
      <c r="F117" s="1" t="s">
        <v>325</v>
      </c>
      <c r="G117" s="1" t="s">
        <v>322</v>
      </c>
      <c r="H117" s="1" t="s">
        <v>321</v>
      </c>
    </row>
    <row r="118" spans="1:8" hidden="1" x14ac:dyDescent="0.25">
      <c r="A118" s="1" t="s">
        <v>205</v>
      </c>
      <c r="B118" s="1" t="s">
        <v>333</v>
      </c>
      <c r="C118" s="1" t="s">
        <v>317</v>
      </c>
      <c r="D118" s="1" t="s">
        <v>321</v>
      </c>
      <c r="E118" s="1" t="s">
        <v>318</v>
      </c>
      <c r="F118" s="1" t="s">
        <v>325</v>
      </c>
      <c r="G118" s="1" t="s">
        <v>322</v>
      </c>
      <c r="H118" s="1" t="s">
        <v>321</v>
      </c>
    </row>
    <row r="119" spans="1:8" hidden="1" x14ac:dyDescent="0.25">
      <c r="A119" s="1" t="s">
        <v>56</v>
      </c>
      <c r="B119" s="1" t="s">
        <v>332</v>
      </c>
      <c r="C119" s="1" t="s">
        <v>319</v>
      </c>
      <c r="D119" s="1" t="s">
        <v>321</v>
      </c>
      <c r="E119" s="1" t="s">
        <v>319</v>
      </c>
      <c r="F119" s="1" t="s">
        <v>326</v>
      </c>
      <c r="G119" s="1" t="s">
        <v>322</v>
      </c>
      <c r="H119" s="1" t="s">
        <v>321</v>
      </c>
    </row>
    <row r="120" spans="1:8" hidden="1" x14ac:dyDescent="0.25">
      <c r="A120" s="1" t="s">
        <v>57</v>
      </c>
      <c r="B120" s="1" t="s">
        <v>332</v>
      </c>
      <c r="C120" s="1" t="s">
        <v>319</v>
      </c>
      <c r="D120" s="1" t="s">
        <v>321</v>
      </c>
      <c r="E120" s="1" t="s">
        <v>319</v>
      </c>
      <c r="F120" s="1" t="s">
        <v>326</v>
      </c>
      <c r="G120" s="1" t="s">
        <v>322</v>
      </c>
      <c r="H120" s="1" t="s">
        <v>321</v>
      </c>
    </row>
    <row r="121" spans="1:8" hidden="1" x14ac:dyDescent="0.25">
      <c r="A121" s="1" t="s">
        <v>58</v>
      </c>
      <c r="B121" s="1" t="s">
        <v>332</v>
      </c>
      <c r="C121" s="1" t="s">
        <v>319</v>
      </c>
      <c r="D121" s="1" t="s">
        <v>321</v>
      </c>
      <c r="E121" s="1" t="s">
        <v>317</v>
      </c>
      <c r="F121" s="1" t="s">
        <v>326</v>
      </c>
      <c r="G121" s="1" t="s">
        <v>322</v>
      </c>
      <c r="H121" s="1" t="s">
        <v>321</v>
      </c>
    </row>
    <row r="122" spans="1:8" hidden="1" x14ac:dyDescent="0.25">
      <c r="A122" s="1" t="s">
        <v>119</v>
      </c>
      <c r="B122" s="1" t="s">
        <v>333</v>
      </c>
      <c r="C122" s="1" t="s">
        <v>317</v>
      </c>
      <c r="D122" s="1" t="s">
        <v>321</v>
      </c>
      <c r="E122" s="1" t="s">
        <v>318</v>
      </c>
      <c r="F122" s="1" t="s">
        <v>325</v>
      </c>
      <c r="G122" s="1" t="s">
        <v>322</v>
      </c>
      <c r="H122" s="1" t="s">
        <v>321</v>
      </c>
    </row>
    <row r="123" spans="1:8" hidden="1" x14ac:dyDescent="0.25">
      <c r="A123" s="1" t="s">
        <v>284</v>
      </c>
      <c r="B123" s="1" t="s">
        <v>333</v>
      </c>
      <c r="C123" s="1" t="s">
        <v>317</v>
      </c>
      <c r="D123" s="1" t="s">
        <v>321</v>
      </c>
      <c r="E123" s="1" t="s">
        <v>318</v>
      </c>
      <c r="F123" s="1" t="s">
        <v>325</v>
      </c>
      <c r="G123" s="1" t="s">
        <v>322</v>
      </c>
      <c r="H123" s="1" t="s">
        <v>321</v>
      </c>
    </row>
    <row r="124" spans="1:8" hidden="1" x14ac:dyDescent="0.25">
      <c r="A124" s="1" t="s">
        <v>285</v>
      </c>
      <c r="B124" s="1" t="s">
        <v>333</v>
      </c>
      <c r="C124" s="1" t="s">
        <v>317</v>
      </c>
      <c r="D124" s="1" t="s">
        <v>321</v>
      </c>
      <c r="E124" s="1" t="s">
        <v>318</v>
      </c>
      <c r="F124" s="1" t="s">
        <v>325</v>
      </c>
      <c r="G124" s="1" t="s">
        <v>322</v>
      </c>
      <c r="H124" s="1" t="s">
        <v>321</v>
      </c>
    </row>
    <row r="125" spans="1:8" hidden="1" x14ac:dyDescent="0.25">
      <c r="A125" s="1" t="s">
        <v>121</v>
      </c>
      <c r="B125" s="1" t="s">
        <v>332</v>
      </c>
      <c r="C125" s="1" t="s">
        <v>319</v>
      </c>
      <c r="D125" s="1" t="s">
        <v>321</v>
      </c>
      <c r="E125" s="1" t="s">
        <v>319</v>
      </c>
      <c r="F125" s="1" t="s">
        <v>326</v>
      </c>
      <c r="G125" s="1" t="s">
        <v>322</v>
      </c>
      <c r="H125" s="1" t="s">
        <v>321</v>
      </c>
    </row>
    <row r="126" spans="1:8" hidden="1" x14ac:dyDescent="0.25">
      <c r="A126" s="1" t="s">
        <v>59</v>
      </c>
      <c r="B126" s="1" t="s">
        <v>333</v>
      </c>
      <c r="C126" s="1" t="s">
        <v>317</v>
      </c>
      <c r="D126" s="1" t="s">
        <v>321</v>
      </c>
      <c r="E126" s="1" t="s">
        <v>318</v>
      </c>
      <c r="F126" s="1" t="s">
        <v>325</v>
      </c>
      <c r="G126" s="1" t="s">
        <v>322</v>
      </c>
      <c r="H126" s="1" t="s">
        <v>321</v>
      </c>
    </row>
    <row r="127" spans="1:8" hidden="1" x14ac:dyDescent="0.25">
      <c r="A127" s="1" t="s">
        <v>115</v>
      </c>
      <c r="B127" s="1" t="s">
        <v>333</v>
      </c>
      <c r="C127" s="1" t="s">
        <v>317</v>
      </c>
      <c r="D127" s="1" t="s">
        <v>321</v>
      </c>
      <c r="E127" s="1" t="s">
        <v>318</v>
      </c>
      <c r="F127" s="1" t="s">
        <v>325</v>
      </c>
      <c r="G127" s="1" t="s">
        <v>322</v>
      </c>
      <c r="H127" s="1" t="s">
        <v>321</v>
      </c>
    </row>
    <row r="128" spans="1:8" hidden="1" x14ac:dyDescent="0.25">
      <c r="A128" s="1" t="s">
        <v>147</v>
      </c>
      <c r="B128" s="1" t="s">
        <v>333</v>
      </c>
      <c r="C128" s="1" t="s">
        <v>317</v>
      </c>
      <c r="D128" s="1" t="s">
        <v>321</v>
      </c>
      <c r="E128" s="1" t="s">
        <v>318</v>
      </c>
      <c r="F128" s="1" t="s">
        <v>325</v>
      </c>
      <c r="G128" s="1" t="s">
        <v>322</v>
      </c>
      <c r="H128" s="1" t="s">
        <v>321</v>
      </c>
    </row>
    <row r="129" spans="1:8" hidden="1" x14ac:dyDescent="0.25">
      <c r="A129" s="1" t="s">
        <v>287</v>
      </c>
      <c r="B129" s="1" t="s">
        <v>331</v>
      </c>
      <c r="C129" s="1" t="s">
        <v>319</v>
      </c>
      <c r="D129" s="1" t="s">
        <v>321</v>
      </c>
      <c r="E129" s="1" t="s">
        <v>319</v>
      </c>
      <c r="F129" s="1" t="s">
        <v>326</v>
      </c>
      <c r="G129" s="1" t="s">
        <v>322</v>
      </c>
      <c r="H129" s="1" t="s">
        <v>321</v>
      </c>
    </row>
    <row r="130" spans="1:8" hidden="1" x14ac:dyDescent="0.25">
      <c r="A130" s="1" t="s">
        <v>128</v>
      </c>
      <c r="B130" s="1" t="s">
        <v>333</v>
      </c>
      <c r="C130" s="1" t="s">
        <v>317</v>
      </c>
      <c r="D130" s="1" t="s">
        <v>321</v>
      </c>
      <c r="E130" s="1" t="s">
        <v>318</v>
      </c>
      <c r="F130" s="1" t="s">
        <v>325</v>
      </c>
      <c r="G130" s="1" t="s">
        <v>322</v>
      </c>
      <c r="H130" s="1" t="s">
        <v>321</v>
      </c>
    </row>
    <row r="131" spans="1:8" hidden="1" x14ac:dyDescent="0.25">
      <c r="A131" s="1" t="s">
        <v>129</v>
      </c>
      <c r="B131" s="1" t="s">
        <v>333</v>
      </c>
      <c r="C131" s="1" t="s">
        <v>317</v>
      </c>
      <c r="D131" s="1" t="s">
        <v>321</v>
      </c>
      <c r="E131" s="1" t="s">
        <v>318</v>
      </c>
      <c r="F131" s="1" t="s">
        <v>325</v>
      </c>
      <c r="G131" s="1" t="s">
        <v>322</v>
      </c>
      <c r="H131" s="1" t="s">
        <v>321</v>
      </c>
    </row>
    <row r="132" spans="1:8" hidden="1" x14ac:dyDescent="0.25">
      <c r="A132" s="1" t="s">
        <v>60</v>
      </c>
      <c r="B132" s="1" t="s">
        <v>333</v>
      </c>
      <c r="C132" s="1" t="s">
        <v>317</v>
      </c>
      <c r="D132" s="1" t="s">
        <v>321</v>
      </c>
      <c r="E132" s="1" t="s">
        <v>318</v>
      </c>
      <c r="F132" s="1" t="s">
        <v>325</v>
      </c>
      <c r="G132" s="1" t="s">
        <v>322</v>
      </c>
      <c r="H132" s="1" t="s">
        <v>321</v>
      </c>
    </row>
    <row r="133" spans="1:8" hidden="1" x14ac:dyDescent="0.25">
      <c r="A133" s="1" t="s">
        <v>290</v>
      </c>
      <c r="B133" s="1" t="s">
        <v>333</v>
      </c>
      <c r="C133" s="1" t="s">
        <v>317</v>
      </c>
      <c r="D133" s="1" t="s">
        <v>321</v>
      </c>
      <c r="E133" s="1" t="s">
        <v>318</v>
      </c>
      <c r="F133" s="1" t="s">
        <v>325</v>
      </c>
      <c r="G133" s="1" t="s">
        <v>322</v>
      </c>
      <c r="H133" s="1" t="s">
        <v>321</v>
      </c>
    </row>
    <row r="134" spans="1:8" hidden="1" x14ac:dyDescent="0.25">
      <c r="A134" s="1" t="s">
        <v>132</v>
      </c>
      <c r="B134" s="1" t="s">
        <v>333</v>
      </c>
      <c r="C134" s="1" t="s">
        <v>317</v>
      </c>
      <c r="D134" s="1" t="s">
        <v>321</v>
      </c>
      <c r="E134" s="1" t="s">
        <v>318</v>
      </c>
      <c r="F134" s="1" t="s">
        <v>325</v>
      </c>
      <c r="G134" s="1" t="s">
        <v>322</v>
      </c>
      <c r="H134" s="1" t="s">
        <v>321</v>
      </c>
    </row>
    <row r="135" spans="1:8" hidden="1" x14ac:dyDescent="0.25">
      <c r="A135" s="1" t="s">
        <v>156</v>
      </c>
      <c r="B135" s="1" t="s">
        <v>333</v>
      </c>
      <c r="C135" s="1" t="s">
        <v>317</v>
      </c>
      <c r="D135" s="1" t="s">
        <v>321</v>
      </c>
      <c r="E135" s="1" t="s">
        <v>318</v>
      </c>
      <c r="F135" s="1" t="s">
        <v>325</v>
      </c>
      <c r="G135" s="1" t="s">
        <v>322</v>
      </c>
      <c r="H135" s="1" t="s">
        <v>321</v>
      </c>
    </row>
    <row r="136" spans="1:8" hidden="1" x14ac:dyDescent="0.25">
      <c r="A136" s="1" t="s">
        <v>61</v>
      </c>
      <c r="B136" s="1" t="s">
        <v>331</v>
      </c>
      <c r="C136" s="1" t="s">
        <v>319</v>
      </c>
      <c r="D136" s="1" t="s">
        <v>321</v>
      </c>
      <c r="E136" s="1" t="s">
        <v>317</v>
      </c>
      <c r="F136" s="1" t="s">
        <v>326</v>
      </c>
      <c r="G136" s="1" t="s">
        <v>322</v>
      </c>
      <c r="H136" s="1" t="s">
        <v>321</v>
      </c>
    </row>
    <row r="137" spans="1:8" hidden="1" x14ac:dyDescent="0.25">
      <c r="A137" s="1" t="s">
        <v>158</v>
      </c>
      <c r="B137" s="1" t="s">
        <v>333</v>
      </c>
      <c r="C137" s="1" t="s">
        <v>317</v>
      </c>
      <c r="D137" s="1" t="s">
        <v>321</v>
      </c>
      <c r="E137" s="1" t="s">
        <v>318</v>
      </c>
      <c r="F137" s="1" t="s">
        <v>325</v>
      </c>
      <c r="G137" s="1" t="s">
        <v>322</v>
      </c>
      <c r="H137" s="1" t="s">
        <v>321</v>
      </c>
    </row>
    <row r="138" spans="1:8" hidden="1" x14ac:dyDescent="0.25">
      <c r="A138" s="1" t="s">
        <v>209</v>
      </c>
      <c r="B138" s="1" t="s">
        <v>332</v>
      </c>
      <c r="C138" s="1" t="s">
        <v>320</v>
      </c>
      <c r="D138" s="1" t="s">
        <v>321</v>
      </c>
      <c r="E138" s="1" t="s">
        <v>318</v>
      </c>
      <c r="F138" s="1" t="s">
        <v>325</v>
      </c>
      <c r="G138" s="1" t="s">
        <v>322</v>
      </c>
      <c r="H138" s="1" t="s">
        <v>321</v>
      </c>
    </row>
    <row r="139" spans="1:8" hidden="1" x14ac:dyDescent="0.25">
      <c r="A139" s="1" t="s">
        <v>210</v>
      </c>
      <c r="B139" s="1" t="s">
        <v>333</v>
      </c>
      <c r="C139" s="1" t="s">
        <v>317</v>
      </c>
      <c r="D139" s="1" t="s">
        <v>321</v>
      </c>
      <c r="E139" s="1" t="s">
        <v>318</v>
      </c>
      <c r="F139" s="1" t="s">
        <v>325</v>
      </c>
      <c r="G139" s="1" t="s">
        <v>322</v>
      </c>
      <c r="H139" s="1" t="s">
        <v>321</v>
      </c>
    </row>
    <row r="140" spans="1:8" hidden="1" x14ac:dyDescent="0.25">
      <c r="A140" s="1" t="s">
        <v>211</v>
      </c>
      <c r="B140" s="1" t="s">
        <v>332</v>
      </c>
      <c r="C140" s="1" t="s">
        <v>319</v>
      </c>
      <c r="D140" s="1" t="s">
        <v>321</v>
      </c>
      <c r="E140" s="1" t="s">
        <v>318</v>
      </c>
      <c r="F140" s="1" t="s">
        <v>325</v>
      </c>
      <c r="G140" s="1" t="s">
        <v>322</v>
      </c>
      <c r="H140" s="1" t="s">
        <v>321</v>
      </c>
    </row>
    <row r="141" spans="1:8" hidden="1" x14ac:dyDescent="0.25">
      <c r="A141" s="1" t="s">
        <v>135</v>
      </c>
      <c r="B141" s="1" t="s">
        <v>332</v>
      </c>
      <c r="C141" s="1" t="s">
        <v>319</v>
      </c>
      <c r="D141" s="1" t="s">
        <v>321</v>
      </c>
      <c r="E141" s="1" t="s">
        <v>318</v>
      </c>
      <c r="F141" s="1" t="s">
        <v>325</v>
      </c>
      <c r="G141" s="1" t="s">
        <v>322</v>
      </c>
      <c r="H141" s="1" t="s">
        <v>321</v>
      </c>
    </row>
    <row r="142" spans="1:8" hidden="1" x14ac:dyDescent="0.25">
      <c r="A142" s="1" t="s">
        <v>63</v>
      </c>
      <c r="B142" s="1" t="s">
        <v>333</v>
      </c>
      <c r="C142" s="1" t="s">
        <v>317</v>
      </c>
      <c r="D142" s="1" t="s">
        <v>321</v>
      </c>
      <c r="E142" s="1" t="s">
        <v>318</v>
      </c>
      <c r="F142" s="1" t="s">
        <v>325</v>
      </c>
      <c r="G142" s="1" t="s">
        <v>322</v>
      </c>
      <c r="H142" s="1" t="s">
        <v>321</v>
      </c>
    </row>
    <row r="143" spans="1:8" hidden="1" x14ac:dyDescent="0.25">
      <c r="A143" s="1" t="s">
        <v>136</v>
      </c>
      <c r="B143" s="1" t="s">
        <v>332</v>
      </c>
      <c r="C143" s="1" t="s">
        <v>320</v>
      </c>
      <c r="D143" s="1" t="s">
        <v>321</v>
      </c>
      <c r="E143" s="1" t="s">
        <v>318</v>
      </c>
      <c r="F143" s="1" t="s">
        <v>325</v>
      </c>
      <c r="G143" s="1" t="s">
        <v>322</v>
      </c>
      <c r="H143" s="1" t="s">
        <v>321</v>
      </c>
    </row>
    <row r="144" spans="1:8" hidden="1" x14ac:dyDescent="0.25">
      <c r="A144" s="1" t="s">
        <v>212</v>
      </c>
      <c r="B144" s="1" t="s">
        <v>332</v>
      </c>
      <c r="C144" s="1" t="s">
        <v>319</v>
      </c>
      <c r="D144" s="1" t="s">
        <v>321</v>
      </c>
      <c r="E144" s="1" t="s">
        <v>318</v>
      </c>
      <c r="F144" s="1" t="s">
        <v>325</v>
      </c>
      <c r="G144" s="1" t="s">
        <v>322</v>
      </c>
      <c r="H144" s="1" t="s">
        <v>321</v>
      </c>
    </row>
    <row r="145" spans="1:8" hidden="1" x14ac:dyDescent="0.25">
      <c r="A145" s="1" t="s">
        <v>64</v>
      </c>
      <c r="B145" s="1" t="s">
        <v>332</v>
      </c>
      <c r="C145" s="1" t="s">
        <v>319</v>
      </c>
      <c r="D145" s="1" t="s">
        <v>321</v>
      </c>
      <c r="E145" s="1" t="s">
        <v>319</v>
      </c>
      <c r="F145" s="1" t="s">
        <v>326</v>
      </c>
      <c r="G145" s="1" t="s">
        <v>322</v>
      </c>
      <c r="H145" s="1" t="s">
        <v>321</v>
      </c>
    </row>
    <row r="146" spans="1:8" hidden="1" x14ac:dyDescent="0.25">
      <c r="A146" s="1" t="s">
        <v>213</v>
      </c>
      <c r="B146" s="1" t="s">
        <v>333</v>
      </c>
      <c r="C146" s="1" t="s">
        <v>317</v>
      </c>
      <c r="D146" s="1" t="s">
        <v>321</v>
      </c>
      <c r="E146" s="1" t="s">
        <v>318</v>
      </c>
      <c r="F146" s="1" t="s">
        <v>325</v>
      </c>
      <c r="G146" s="1" t="s">
        <v>322</v>
      </c>
      <c r="H146" s="1" t="s">
        <v>321</v>
      </c>
    </row>
    <row r="147" spans="1:8" hidden="1" x14ac:dyDescent="0.25">
      <c r="A147" s="1" t="s">
        <v>65</v>
      </c>
      <c r="B147" s="1" t="s">
        <v>333</v>
      </c>
      <c r="C147" s="1" t="s">
        <v>317</v>
      </c>
      <c r="D147" s="1" t="s">
        <v>321</v>
      </c>
      <c r="E147" s="1" t="s">
        <v>317</v>
      </c>
      <c r="F147" s="1" t="s">
        <v>326</v>
      </c>
      <c r="G147" s="1" t="s">
        <v>322</v>
      </c>
      <c r="H147" s="1" t="s">
        <v>321</v>
      </c>
    </row>
    <row r="148" spans="1:8" hidden="1" x14ac:dyDescent="0.25">
      <c r="A148" s="1" t="s">
        <v>294</v>
      </c>
      <c r="B148" s="1" t="s">
        <v>333</v>
      </c>
      <c r="C148" s="1" t="s">
        <v>317</v>
      </c>
      <c r="D148" s="1" t="s">
        <v>321</v>
      </c>
      <c r="E148" s="1" t="s">
        <v>319</v>
      </c>
      <c r="F148" s="1" t="s">
        <v>326</v>
      </c>
      <c r="G148" s="1" t="s">
        <v>322</v>
      </c>
      <c r="H148" s="1" t="s">
        <v>321</v>
      </c>
    </row>
    <row r="149" spans="1:8" hidden="1" x14ac:dyDescent="0.25">
      <c r="A149" s="1" t="s">
        <v>8</v>
      </c>
      <c r="B149" s="1" t="s">
        <v>333</v>
      </c>
      <c r="C149" s="1" t="s">
        <v>317</v>
      </c>
      <c r="D149" s="1" t="s">
        <v>321</v>
      </c>
      <c r="E149" s="1" t="s">
        <v>318</v>
      </c>
      <c r="F149" s="1" t="s">
        <v>325</v>
      </c>
      <c r="G149" s="1" t="s">
        <v>322</v>
      </c>
      <c r="H149" s="1" t="s">
        <v>321</v>
      </c>
    </row>
    <row r="150" spans="1:8" hidden="1" x14ac:dyDescent="0.25">
      <c r="A150" s="1" t="s">
        <v>66</v>
      </c>
      <c r="B150" s="1" t="s">
        <v>333</v>
      </c>
      <c r="C150" s="1" t="s">
        <v>317</v>
      </c>
      <c r="D150" s="1" t="s">
        <v>321</v>
      </c>
      <c r="E150" s="1" t="s">
        <v>318</v>
      </c>
      <c r="F150" s="1" t="s">
        <v>325</v>
      </c>
      <c r="G150" s="1" t="s">
        <v>322</v>
      </c>
      <c r="H150" s="1" t="s">
        <v>321</v>
      </c>
    </row>
    <row r="151" spans="1:8" hidden="1" x14ac:dyDescent="0.25">
      <c r="A151" s="1" t="s">
        <v>275</v>
      </c>
      <c r="B151" s="1" t="s">
        <v>333</v>
      </c>
      <c r="C151" s="1" t="s">
        <v>317</v>
      </c>
      <c r="D151" s="1" t="s">
        <v>321</v>
      </c>
      <c r="E151" s="1" t="s">
        <v>317</v>
      </c>
      <c r="F151" s="1" t="s">
        <v>326</v>
      </c>
      <c r="G151" s="1" t="s">
        <v>322</v>
      </c>
      <c r="H151" s="1" t="s">
        <v>321</v>
      </c>
    </row>
    <row r="152" spans="1:8" hidden="1" x14ac:dyDescent="0.25">
      <c r="A152" s="1" t="s">
        <v>137</v>
      </c>
      <c r="B152" s="1" t="s">
        <v>332</v>
      </c>
      <c r="C152" s="1" t="s">
        <v>319</v>
      </c>
      <c r="D152" s="1" t="s">
        <v>321</v>
      </c>
      <c r="E152" s="1" t="s">
        <v>318</v>
      </c>
      <c r="F152" s="1" t="s">
        <v>325</v>
      </c>
      <c r="G152" s="1" t="s">
        <v>322</v>
      </c>
      <c r="H152" s="1" t="s">
        <v>321</v>
      </c>
    </row>
    <row r="153" spans="1:8" hidden="1" x14ac:dyDescent="0.25">
      <c r="A153" s="1" t="s">
        <v>295</v>
      </c>
      <c r="B153" s="1" t="s">
        <v>333</v>
      </c>
      <c r="C153" s="1" t="s">
        <v>317</v>
      </c>
      <c r="D153" s="1" t="s">
        <v>321</v>
      </c>
      <c r="E153" s="1" t="s">
        <v>318</v>
      </c>
      <c r="F153" s="1" t="s">
        <v>325</v>
      </c>
      <c r="G153" s="1" t="s">
        <v>322</v>
      </c>
      <c r="H153" s="1" t="s">
        <v>321</v>
      </c>
    </row>
    <row r="154" spans="1:8" hidden="1" x14ac:dyDescent="0.25">
      <c r="A154" s="1" t="s">
        <v>67</v>
      </c>
      <c r="B154" s="1" t="s">
        <v>332</v>
      </c>
      <c r="C154" s="1" t="s">
        <v>319</v>
      </c>
      <c r="D154" s="1" t="s">
        <v>321</v>
      </c>
      <c r="E154" s="1" t="s">
        <v>318</v>
      </c>
      <c r="F154" s="1" t="s">
        <v>325</v>
      </c>
      <c r="G154" s="1" t="s">
        <v>322</v>
      </c>
      <c r="H154" s="1" t="s">
        <v>321</v>
      </c>
    </row>
    <row r="155" spans="1:8" hidden="1" x14ac:dyDescent="0.25">
      <c r="A155" s="1" t="s">
        <v>107</v>
      </c>
      <c r="B155" s="1" t="s">
        <v>333</v>
      </c>
      <c r="C155" s="1" t="s">
        <v>317</v>
      </c>
      <c r="D155" s="1" t="s">
        <v>321</v>
      </c>
      <c r="E155" s="1" t="s">
        <v>318</v>
      </c>
      <c r="F155" s="1" t="s">
        <v>325</v>
      </c>
      <c r="G155" s="1" t="s">
        <v>322</v>
      </c>
      <c r="H155" s="1" t="s">
        <v>321</v>
      </c>
    </row>
    <row r="156" spans="1:8" hidden="1" x14ac:dyDescent="0.25">
      <c r="A156" s="1" t="s">
        <v>68</v>
      </c>
      <c r="B156" s="1" t="s">
        <v>333</v>
      </c>
      <c r="C156" s="1" t="s">
        <v>317</v>
      </c>
      <c r="D156" s="1" t="s">
        <v>321</v>
      </c>
      <c r="E156" s="1" t="s">
        <v>318</v>
      </c>
      <c r="F156" s="1" t="s">
        <v>325</v>
      </c>
      <c r="G156" s="1" t="s">
        <v>322</v>
      </c>
      <c r="H156" s="1" t="s">
        <v>321</v>
      </c>
    </row>
    <row r="157" spans="1:8" hidden="1" x14ac:dyDescent="0.25">
      <c r="A157" s="1" t="s">
        <v>69</v>
      </c>
      <c r="B157" s="1" t="s">
        <v>333</v>
      </c>
      <c r="C157" s="1" t="s">
        <v>317</v>
      </c>
      <c r="D157" s="1" t="s">
        <v>321</v>
      </c>
      <c r="E157" s="1" t="s">
        <v>317</v>
      </c>
      <c r="F157" s="1" t="s">
        <v>326</v>
      </c>
      <c r="G157" s="1" t="s">
        <v>322</v>
      </c>
      <c r="H157" s="1" t="s">
        <v>321</v>
      </c>
    </row>
    <row r="158" spans="1:8" hidden="1" x14ac:dyDescent="0.25">
      <c r="A158" s="1" t="s">
        <v>296</v>
      </c>
      <c r="B158" s="1" t="s">
        <v>332</v>
      </c>
      <c r="C158" s="1" t="s">
        <v>319</v>
      </c>
      <c r="D158" s="1" t="s">
        <v>321</v>
      </c>
      <c r="E158" s="1" t="s">
        <v>319</v>
      </c>
      <c r="F158" s="1" t="s">
        <v>326</v>
      </c>
      <c r="G158" s="1" t="s">
        <v>322</v>
      </c>
      <c r="H158" s="1" t="s">
        <v>321</v>
      </c>
    </row>
    <row r="159" spans="1:8" hidden="1" x14ac:dyDescent="0.25">
      <c r="A159" s="1" t="s">
        <v>70</v>
      </c>
      <c r="B159" s="1" t="s">
        <v>333</v>
      </c>
      <c r="C159" s="1" t="s">
        <v>317</v>
      </c>
      <c r="D159" s="1" t="s">
        <v>321</v>
      </c>
      <c r="E159" s="1" t="s">
        <v>318</v>
      </c>
      <c r="F159" s="1" t="s">
        <v>325</v>
      </c>
      <c r="G159" s="1" t="s">
        <v>322</v>
      </c>
      <c r="H159" s="1" t="s">
        <v>321</v>
      </c>
    </row>
    <row r="160" spans="1:8" hidden="1" x14ac:dyDescent="0.25">
      <c r="A160" s="1" t="s">
        <v>297</v>
      </c>
      <c r="B160" s="1" t="s">
        <v>333</v>
      </c>
      <c r="C160" s="1" t="s">
        <v>317</v>
      </c>
      <c r="D160" s="1" t="s">
        <v>321</v>
      </c>
      <c r="E160" s="1" t="s">
        <v>318</v>
      </c>
      <c r="F160" s="1" t="s">
        <v>325</v>
      </c>
      <c r="G160" s="1" t="s">
        <v>322</v>
      </c>
      <c r="H160" s="1" t="s">
        <v>321</v>
      </c>
    </row>
    <row r="161" spans="1:8" hidden="1" x14ac:dyDescent="0.25">
      <c r="A161" s="1" t="s">
        <v>298</v>
      </c>
      <c r="B161" s="1" t="s">
        <v>332</v>
      </c>
      <c r="C161" s="1" t="s">
        <v>319</v>
      </c>
      <c r="D161" s="1" t="s">
        <v>321</v>
      </c>
      <c r="E161" s="1" t="s">
        <v>318</v>
      </c>
      <c r="F161" s="1" t="s">
        <v>325</v>
      </c>
      <c r="G161" s="1" t="s">
        <v>322</v>
      </c>
      <c r="H161" s="1" t="s">
        <v>321</v>
      </c>
    </row>
    <row r="162" spans="1:8" hidden="1" x14ac:dyDescent="0.25">
      <c r="A162" s="1" t="s">
        <v>138</v>
      </c>
      <c r="B162" s="1" t="s">
        <v>332</v>
      </c>
      <c r="C162" s="1" t="s">
        <v>319</v>
      </c>
      <c r="D162" s="1" t="s">
        <v>321</v>
      </c>
      <c r="E162" s="1" t="s">
        <v>318</v>
      </c>
      <c r="F162" s="1" t="s">
        <v>325</v>
      </c>
      <c r="G162" s="1" t="s">
        <v>322</v>
      </c>
      <c r="H162" s="1" t="s">
        <v>321</v>
      </c>
    </row>
    <row r="163" spans="1:8" hidden="1" x14ac:dyDescent="0.25">
      <c r="A163" s="1" t="s">
        <v>71</v>
      </c>
      <c r="B163" s="1" t="s">
        <v>333</v>
      </c>
      <c r="C163" s="1" t="s">
        <v>317</v>
      </c>
      <c r="D163" s="1" t="s">
        <v>321</v>
      </c>
      <c r="E163" s="1" t="s">
        <v>318</v>
      </c>
      <c r="F163" s="1" t="s">
        <v>325</v>
      </c>
      <c r="G163" s="1" t="s">
        <v>322</v>
      </c>
      <c r="H163" s="1" t="s">
        <v>321</v>
      </c>
    </row>
    <row r="164" spans="1:8" hidden="1" x14ac:dyDescent="0.25">
      <c r="A164" s="1" t="s">
        <v>139</v>
      </c>
      <c r="B164" s="1" t="s">
        <v>332</v>
      </c>
      <c r="C164" s="1" t="s">
        <v>319</v>
      </c>
      <c r="D164" s="1" t="s">
        <v>321</v>
      </c>
      <c r="E164" s="1" t="s">
        <v>318</v>
      </c>
      <c r="F164" s="1" t="s">
        <v>325</v>
      </c>
      <c r="G164" s="1" t="s">
        <v>322</v>
      </c>
      <c r="H164" s="1" t="s">
        <v>321</v>
      </c>
    </row>
    <row r="165" spans="1:8" hidden="1" x14ac:dyDescent="0.25">
      <c r="A165" s="1" t="s">
        <v>216</v>
      </c>
      <c r="B165" s="1" t="s">
        <v>333</v>
      </c>
      <c r="C165" s="1" t="s">
        <v>317</v>
      </c>
      <c r="D165" s="1" t="s">
        <v>321</v>
      </c>
      <c r="E165" s="1" t="s">
        <v>318</v>
      </c>
      <c r="F165" s="1" t="s">
        <v>325</v>
      </c>
      <c r="G165" s="1" t="s">
        <v>322</v>
      </c>
      <c r="H165" s="1" t="s">
        <v>321</v>
      </c>
    </row>
    <row r="166" spans="1:8" hidden="1" x14ac:dyDescent="0.25">
      <c r="A166" s="1" t="s">
        <v>217</v>
      </c>
      <c r="B166" s="1" t="s">
        <v>332</v>
      </c>
      <c r="C166" s="1" t="s">
        <v>320</v>
      </c>
      <c r="D166" s="1" t="s">
        <v>321</v>
      </c>
      <c r="E166" s="1" t="s">
        <v>318</v>
      </c>
      <c r="F166" s="1" t="s">
        <v>325</v>
      </c>
      <c r="G166" s="1" t="s">
        <v>322</v>
      </c>
      <c r="H166" s="1" t="s">
        <v>321</v>
      </c>
    </row>
    <row r="167" spans="1:8" hidden="1" x14ac:dyDescent="0.25">
      <c r="A167" s="1" t="s">
        <v>140</v>
      </c>
      <c r="B167" s="1" t="s">
        <v>333</v>
      </c>
      <c r="C167" s="1" t="s">
        <v>317</v>
      </c>
      <c r="D167" s="1" t="s">
        <v>321</v>
      </c>
      <c r="E167" s="1" t="s">
        <v>318</v>
      </c>
      <c r="F167" s="1" t="s">
        <v>325</v>
      </c>
      <c r="G167" s="1" t="s">
        <v>322</v>
      </c>
      <c r="H167" s="1" t="s">
        <v>321</v>
      </c>
    </row>
    <row r="168" spans="1:8" hidden="1" x14ac:dyDescent="0.25">
      <c r="A168" s="1" t="s">
        <v>299</v>
      </c>
      <c r="B168" s="1" t="s">
        <v>333</v>
      </c>
      <c r="C168" s="1" t="s">
        <v>317</v>
      </c>
      <c r="D168" s="1" t="s">
        <v>321</v>
      </c>
      <c r="E168" s="1" t="s">
        <v>318</v>
      </c>
      <c r="F168" s="1" t="s">
        <v>325</v>
      </c>
      <c r="G168" s="1" t="s">
        <v>322</v>
      </c>
      <c r="H168" s="1" t="s">
        <v>321</v>
      </c>
    </row>
    <row r="169" spans="1:8" hidden="1" x14ac:dyDescent="0.25">
      <c r="A169" s="1" t="s">
        <v>300</v>
      </c>
      <c r="B169" s="1" t="s">
        <v>332</v>
      </c>
      <c r="C169" s="1" t="s">
        <v>319</v>
      </c>
      <c r="D169" s="1" t="s">
        <v>321</v>
      </c>
      <c r="E169" s="1" t="s">
        <v>318</v>
      </c>
      <c r="F169" s="1" t="s">
        <v>325</v>
      </c>
      <c r="G169" s="1" t="s">
        <v>322</v>
      </c>
      <c r="H169" s="1" t="s">
        <v>321</v>
      </c>
    </row>
    <row r="170" spans="1:8" hidden="1" x14ac:dyDescent="0.25">
      <c r="A170" s="1" t="s">
        <v>72</v>
      </c>
      <c r="B170" s="1" t="s">
        <v>333</v>
      </c>
      <c r="C170" s="1" t="s">
        <v>317</v>
      </c>
      <c r="D170" s="1" t="s">
        <v>321</v>
      </c>
      <c r="E170" s="1" t="s">
        <v>319</v>
      </c>
      <c r="F170" s="1" t="s">
        <v>326</v>
      </c>
      <c r="G170" s="1" t="s">
        <v>322</v>
      </c>
      <c r="H170" s="1" t="s">
        <v>321</v>
      </c>
    </row>
    <row r="171" spans="1:8" hidden="1" x14ac:dyDescent="0.25">
      <c r="A171" s="1" t="s">
        <v>218</v>
      </c>
      <c r="B171" s="1" t="s">
        <v>333</v>
      </c>
      <c r="C171" s="1" t="s">
        <v>317</v>
      </c>
      <c r="D171" s="1" t="s">
        <v>321</v>
      </c>
      <c r="E171" s="1" t="s">
        <v>318</v>
      </c>
      <c r="F171" s="1" t="s">
        <v>325</v>
      </c>
      <c r="G171" s="1" t="s">
        <v>322</v>
      </c>
      <c r="H171" s="1" t="s">
        <v>321</v>
      </c>
    </row>
    <row r="172" spans="1:8" hidden="1" x14ac:dyDescent="0.25">
      <c r="A172" s="1" t="s">
        <v>141</v>
      </c>
      <c r="B172" s="1" t="s">
        <v>333</v>
      </c>
      <c r="C172" s="1" t="s">
        <v>317</v>
      </c>
      <c r="D172" s="1" t="s">
        <v>321</v>
      </c>
      <c r="E172" s="1" t="s">
        <v>318</v>
      </c>
      <c r="F172" s="1" t="s">
        <v>325</v>
      </c>
      <c r="G172" s="1" t="s">
        <v>322</v>
      </c>
      <c r="H172" s="1" t="s">
        <v>321</v>
      </c>
    </row>
    <row r="173" spans="1:8" hidden="1" x14ac:dyDescent="0.25">
      <c r="A173" s="1" t="s">
        <v>74</v>
      </c>
      <c r="B173" s="1" t="s">
        <v>332</v>
      </c>
      <c r="C173" s="1" t="s">
        <v>319</v>
      </c>
      <c r="D173" s="1" t="s">
        <v>321</v>
      </c>
      <c r="E173" s="1" t="s">
        <v>319</v>
      </c>
      <c r="F173" s="1" t="s">
        <v>326</v>
      </c>
      <c r="G173" s="1" t="s">
        <v>322</v>
      </c>
      <c r="H173" s="1" t="s">
        <v>321</v>
      </c>
    </row>
    <row r="174" spans="1:8" hidden="1" x14ac:dyDescent="0.25">
      <c r="A174" s="1" t="s">
        <v>73</v>
      </c>
      <c r="B174" s="1" t="s">
        <v>332</v>
      </c>
      <c r="C174" s="1" t="s">
        <v>319</v>
      </c>
      <c r="D174" s="1" t="s">
        <v>321</v>
      </c>
      <c r="E174" s="1" t="s">
        <v>319</v>
      </c>
      <c r="F174" s="1" t="s">
        <v>326</v>
      </c>
      <c r="G174" s="1" t="s">
        <v>322</v>
      </c>
      <c r="H174" s="1" t="s">
        <v>321</v>
      </c>
    </row>
    <row r="175" spans="1:8" hidden="1" x14ac:dyDescent="0.25">
      <c r="A175" s="1" t="s">
        <v>75</v>
      </c>
      <c r="B175" s="1" t="s">
        <v>332</v>
      </c>
      <c r="C175" s="1" t="s">
        <v>319</v>
      </c>
      <c r="D175" s="1" t="s">
        <v>321</v>
      </c>
      <c r="E175" s="1" t="s">
        <v>317</v>
      </c>
      <c r="F175" s="1" t="s">
        <v>326</v>
      </c>
      <c r="G175" s="1" t="s">
        <v>322</v>
      </c>
      <c r="H175" s="1" t="s">
        <v>321</v>
      </c>
    </row>
    <row r="176" spans="1:8" hidden="1" x14ac:dyDescent="0.25">
      <c r="A176" s="1" t="s">
        <v>142</v>
      </c>
      <c r="B176" s="1" t="s">
        <v>331</v>
      </c>
      <c r="C176" s="1" t="s">
        <v>319</v>
      </c>
      <c r="D176" s="1" t="s">
        <v>321</v>
      </c>
      <c r="E176" s="1" t="s">
        <v>318</v>
      </c>
      <c r="F176" s="1" t="s">
        <v>325</v>
      </c>
      <c r="G176" s="1" t="s">
        <v>322</v>
      </c>
      <c r="H176" s="1" t="s">
        <v>321</v>
      </c>
    </row>
    <row r="177" spans="1:8" hidden="1" x14ac:dyDescent="0.25">
      <c r="A177" s="1" t="s">
        <v>76</v>
      </c>
      <c r="B177" s="1" t="s">
        <v>332</v>
      </c>
      <c r="C177" s="1" t="s">
        <v>319</v>
      </c>
      <c r="D177" s="1" t="s">
        <v>321</v>
      </c>
      <c r="E177" s="1" t="s">
        <v>319</v>
      </c>
      <c r="F177" s="1" t="s">
        <v>326</v>
      </c>
      <c r="G177" s="1" t="s">
        <v>322</v>
      </c>
      <c r="H177" s="1" t="s">
        <v>321</v>
      </c>
    </row>
    <row r="178" spans="1:8" hidden="1" x14ac:dyDescent="0.25">
      <c r="A178" s="1" t="s">
        <v>77</v>
      </c>
      <c r="B178" s="1" t="s">
        <v>332</v>
      </c>
      <c r="C178" s="1" t="s">
        <v>319</v>
      </c>
      <c r="D178" s="1" t="s">
        <v>321</v>
      </c>
      <c r="E178" s="1" t="s">
        <v>318</v>
      </c>
      <c r="F178" s="1" t="s">
        <v>325</v>
      </c>
      <c r="G178" s="1" t="s">
        <v>322</v>
      </c>
      <c r="H178" s="1" t="s">
        <v>321</v>
      </c>
    </row>
    <row r="179" spans="1:8" hidden="1" x14ac:dyDescent="0.25">
      <c r="A179" s="1" t="s">
        <v>143</v>
      </c>
      <c r="B179" s="1" t="s">
        <v>333</v>
      </c>
      <c r="C179" s="1" t="s">
        <v>317</v>
      </c>
      <c r="D179" s="1" t="s">
        <v>321</v>
      </c>
      <c r="E179" s="1" t="s">
        <v>318</v>
      </c>
      <c r="F179" s="1" t="s">
        <v>325</v>
      </c>
      <c r="G179" s="1" t="s">
        <v>322</v>
      </c>
      <c r="H179" s="1" t="s">
        <v>321</v>
      </c>
    </row>
    <row r="180" spans="1:8" hidden="1" x14ac:dyDescent="0.25">
      <c r="A180" s="1" t="s">
        <v>277</v>
      </c>
      <c r="B180" s="1" t="s">
        <v>331</v>
      </c>
      <c r="C180" s="1" t="s">
        <v>319</v>
      </c>
      <c r="D180" s="1" t="s">
        <v>321</v>
      </c>
      <c r="E180" s="1" t="s">
        <v>319</v>
      </c>
      <c r="F180" s="1" t="s">
        <v>326</v>
      </c>
      <c r="G180" s="1" t="s">
        <v>322</v>
      </c>
      <c r="H180" s="1" t="s">
        <v>321</v>
      </c>
    </row>
    <row r="181" spans="1:8" hidden="1" x14ac:dyDescent="0.25">
      <c r="A181" s="1" t="s">
        <v>219</v>
      </c>
      <c r="B181" s="1" t="s">
        <v>333</v>
      </c>
      <c r="C181" s="1" t="s">
        <v>317</v>
      </c>
      <c r="D181" s="1" t="s">
        <v>321</v>
      </c>
      <c r="E181" s="1" t="s">
        <v>318</v>
      </c>
      <c r="F181" s="1" t="s">
        <v>325</v>
      </c>
      <c r="G181" s="1" t="s">
        <v>322</v>
      </c>
      <c r="H181" s="1" t="s">
        <v>321</v>
      </c>
    </row>
    <row r="182" spans="1:8" hidden="1" x14ac:dyDescent="0.25">
      <c r="A182" s="1" t="s">
        <v>78</v>
      </c>
      <c r="B182" s="1" t="s">
        <v>332</v>
      </c>
      <c r="C182" s="1" t="s">
        <v>319</v>
      </c>
      <c r="D182" s="1" t="s">
        <v>321</v>
      </c>
      <c r="E182" s="1" t="s">
        <v>319</v>
      </c>
      <c r="F182" s="1" t="s">
        <v>326</v>
      </c>
      <c r="G182" s="1" t="s">
        <v>322</v>
      </c>
      <c r="H182" s="1" t="s">
        <v>321</v>
      </c>
    </row>
    <row r="183" spans="1:8" hidden="1" x14ac:dyDescent="0.25">
      <c r="A183" s="1" t="s">
        <v>186</v>
      </c>
      <c r="B183" s="1" t="s">
        <v>332</v>
      </c>
      <c r="C183" s="1" t="s">
        <v>320</v>
      </c>
      <c r="D183" s="1" t="s">
        <v>321</v>
      </c>
      <c r="E183" s="1" t="s">
        <v>318</v>
      </c>
      <c r="F183" s="1" t="s">
        <v>325</v>
      </c>
      <c r="G183" s="1" t="s">
        <v>322</v>
      </c>
      <c r="H183" s="1" t="s">
        <v>321</v>
      </c>
    </row>
    <row r="184" spans="1:8" hidden="1" x14ac:dyDescent="0.25">
      <c r="A184" s="1" t="s">
        <v>190</v>
      </c>
      <c r="B184" s="1" t="s">
        <v>333</v>
      </c>
      <c r="C184" s="1" t="s">
        <v>317</v>
      </c>
      <c r="D184" s="1" t="s">
        <v>321</v>
      </c>
      <c r="E184" s="1" t="s">
        <v>318</v>
      </c>
      <c r="F184" s="1" t="s">
        <v>325</v>
      </c>
      <c r="G184" s="1" t="s">
        <v>322</v>
      </c>
      <c r="H184" s="1" t="s">
        <v>321</v>
      </c>
    </row>
    <row r="185" spans="1:8" hidden="1" x14ac:dyDescent="0.25">
      <c r="A185" s="1" t="s">
        <v>194</v>
      </c>
      <c r="B185" s="1" t="s">
        <v>333</v>
      </c>
      <c r="C185" s="1" t="s">
        <v>317</v>
      </c>
      <c r="D185" s="1" t="s">
        <v>321</v>
      </c>
      <c r="E185" s="1" t="s">
        <v>318</v>
      </c>
      <c r="F185" s="1" t="s">
        <v>325</v>
      </c>
      <c r="G185" s="1" t="s">
        <v>322</v>
      </c>
      <c r="H185" s="1" t="s">
        <v>321</v>
      </c>
    </row>
    <row r="186" spans="1:8" hidden="1" x14ac:dyDescent="0.25">
      <c r="A186" s="1" t="s">
        <v>127</v>
      </c>
      <c r="B186" s="1" t="s">
        <v>333</v>
      </c>
      <c r="C186" s="1" t="s">
        <v>317</v>
      </c>
      <c r="D186" s="1" t="s">
        <v>321</v>
      </c>
      <c r="E186" s="1" t="s">
        <v>318</v>
      </c>
      <c r="F186" s="1" t="s">
        <v>325</v>
      </c>
      <c r="G186" s="1" t="s">
        <v>322</v>
      </c>
      <c r="H186" s="1" t="s">
        <v>321</v>
      </c>
    </row>
    <row r="187" spans="1:8" hidden="1" x14ac:dyDescent="0.25">
      <c r="A187" s="1" t="s">
        <v>288</v>
      </c>
      <c r="B187" s="1" t="s">
        <v>332</v>
      </c>
      <c r="C187" s="1" t="s">
        <v>319</v>
      </c>
      <c r="D187" s="1" t="s">
        <v>321</v>
      </c>
      <c r="E187" s="1" t="s">
        <v>319</v>
      </c>
      <c r="F187" s="1" t="s">
        <v>326</v>
      </c>
      <c r="G187" s="1" t="s">
        <v>322</v>
      </c>
      <c r="H187" s="1" t="s">
        <v>321</v>
      </c>
    </row>
    <row r="188" spans="1:8" hidden="1" x14ac:dyDescent="0.25">
      <c r="A188" s="1" t="s">
        <v>130</v>
      </c>
      <c r="B188" s="1" t="s">
        <v>333</v>
      </c>
      <c r="C188" s="1" t="s">
        <v>317</v>
      </c>
      <c r="D188" s="1" t="s">
        <v>321</v>
      </c>
      <c r="E188" s="1" t="s">
        <v>318</v>
      </c>
      <c r="F188" s="1" t="s">
        <v>325</v>
      </c>
      <c r="G188" s="1" t="s">
        <v>322</v>
      </c>
      <c r="H188" s="1" t="s">
        <v>321</v>
      </c>
    </row>
    <row r="189" spans="1:8" hidden="1" x14ac:dyDescent="0.25">
      <c r="A189" s="1" t="s">
        <v>208</v>
      </c>
      <c r="B189" s="1" t="s">
        <v>333</v>
      </c>
      <c r="C189" s="1" t="s">
        <v>317</v>
      </c>
      <c r="D189" s="1" t="s">
        <v>321</v>
      </c>
      <c r="E189" s="1" t="s">
        <v>318</v>
      </c>
      <c r="F189" s="1" t="s">
        <v>325</v>
      </c>
      <c r="G189" s="1" t="s">
        <v>322</v>
      </c>
      <c r="H189" s="1" t="s">
        <v>321</v>
      </c>
    </row>
    <row r="190" spans="1:8" hidden="1" x14ac:dyDescent="0.25">
      <c r="A190" s="1" t="s">
        <v>154</v>
      </c>
      <c r="B190" s="1" t="s">
        <v>333</v>
      </c>
      <c r="C190" s="1" t="s">
        <v>317</v>
      </c>
      <c r="D190" s="1" t="s">
        <v>321</v>
      </c>
      <c r="E190" s="1" t="s">
        <v>318</v>
      </c>
      <c r="F190" s="1" t="s">
        <v>325</v>
      </c>
      <c r="G190" s="1" t="s">
        <v>322</v>
      </c>
      <c r="H190" s="1" t="s">
        <v>321</v>
      </c>
    </row>
    <row r="191" spans="1:8" hidden="1" x14ac:dyDescent="0.25">
      <c r="A191" s="1" t="s">
        <v>234</v>
      </c>
      <c r="B191" s="1" t="s">
        <v>333</v>
      </c>
      <c r="C191" s="1" t="s">
        <v>317</v>
      </c>
      <c r="D191" s="1" t="s">
        <v>321</v>
      </c>
      <c r="E191" s="1" t="s">
        <v>318</v>
      </c>
      <c r="F191" s="1" t="s">
        <v>325</v>
      </c>
      <c r="G191" s="1" t="s">
        <v>322</v>
      </c>
      <c r="H191" s="1" t="s">
        <v>321</v>
      </c>
    </row>
    <row r="192" spans="1:8" hidden="1" x14ac:dyDescent="0.25">
      <c r="A192" s="1" t="s">
        <v>86</v>
      </c>
      <c r="B192" s="1" t="s">
        <v>333</v>
      </c>
      <c r="C192" s="1" t="s">
        <v>317</v>
      </c>
      <c r="D192" s="1" t="s">
        <v>321</v>
      </c>
      <c r="E192" s="1" t="s">
        <v>318</v>
      </c>
      <c r="F192" s="1" t="s">
        <v>325</v>
      </c>
      <c r="G192" s="1" t="s">
        <v>322</v>
      </c>
      <c r="H192" s="1" t="s">
        <v>321</v>
      </c>
    </row>
    <row r="193" spans="1:8" hidden="1" x14ac:dyDescent="0.25">
      <c r="A193" s="1" t="s">
        <v>302</v>
      </c>
      <c r="B193" s="1" t="s">
        <v>332</v>
      </c>
      <c r="C193" s="1" t="s">
        <v>319</v>
      </c>
      <c r="D193" s="1" t="s">
        <v>321</v>
      </c>
      <c r="E193" s="1" t="s">
        <v>318</v>
      </c>
      <c r="F193" s="1" t="s">
        <v>325</v>
      </c>
      <c r="G193" s="1" t="s">
        <v>322</v>
      </c>
      <c r="H193" s="1" t="s">
        <v>321</v>
      </c>
    </row>
    <row r="194" spans="1:8" hidden="1" x14ac:dyDescent="0.25">
      <c r="A194" s="1" t="s">
        <v>311</v>
      </c>
      <c r="B194" s="1" t="s">
        <v>333</v>
      </c>
      <c r="C194" s="1" t="s">
        <v>317</v>
      </c>
      <c r="D194" s="1" t="s">
        <v>321</v>
      </c>
      <c r="E194" s="1" t="s">
        <v>317</v>
      </c>
      <c r="F194" s="1" t="s">
        <v>326</v>
      </c>
      <c r="G194" s="1" t="s">
        <v>322</v>
      </c>
      <c r="H194" s="1" t="s">
        <v>321</v>
      </c>
    </row>
    <row r="195" spans="1:8" hidden="1" x14ac:dyDescent="0.25">
      <c r="A195" s="1" t="s">
        <v>173</v>
      </c>
      <c r="B195" s="1" t="s">
        <v>333</v>
      </c>
      <c r="C195" s="1" t="s">
        <v>317</v>
      </c>
      <c r="D195" s="1" t="s">
        <v>321</v>
      </c>
      <c r="E195" s="1" t="s">
        <v>318</v>
      </c>
      <c r="F195" s="1" t="s">
        <v>325</v>
      </c>
      <c r="G195" s="1" t="s">
        <v>322</v>
      </c>
      <c r="H195" s="1" t="s">
        <v>321</v>
      </c>
    </row>
    <row r="196" spans="1:8" hidden="1" x14ac:dyDescent="0.25">
      <c r="A196" s="1" t="s">
        <v>178</v>
      </c>
      <c r="B196" s="1" t="s">
        <v>333</v>
      </c>
      <c r="C196" s="1" t="s">
        <v>317</v>
      </c>
      <c r="D196" s="1" t="s">
        <v>321</v>
      </c>
      <c r="E196" s="1" t="s">
        <v>318</v>
      </c>
      <c r="F196" s="1" t="s">
        <v>325</v>
      </c>
      <c r="G196" s="1" t="s">
        <v>322</v>
      </c>
      <c r="H196" s="1" t="s">
        <v>321</v>
      </c>
    </row>
    <row r="197" spans="1:8" hidden="1" x14ac:dyDescent="0.25">
      <c r="A197" s="1" t="s">
        <v>179</v>
      </c>
      <c r="B197" s="1" t="s">
        <v>333</v>
      </c>
      <c r="C197" s="1" t="s">
        <v>317</v>
      </c>
      <c r="D197" s="1" t="s">
        <v>321</v>
      </c>
      <c r="E197" s="1" t="s">
        <v>317</v>
      </c>
      <c r="F197" s="1" t="s">
        <v>326</v>
      </c>
      <c r="G197" s="1" t="s">
        <v>322</v>
      </c>
      <c r="H197" s="1" t="s">
        <v>321</v>
      </c>
    </row>
    <row r="198" spans="1:8" hidden="1" x14ac:dyDescent="0.25">
      <c r="A198" s="1" t="s">
        <v>278</v>
      </c>
      <c r="B198" s="1" t="s">
        <v>332</v>
      </c>
      <c r="C198" s="1" t="s">
        <v>319</v>
      </c>
      <c r="D198" s="1" t="s">
        <v>321</v>
      </c>
      <c r="E198" s="1" t="s">
        <v>318</v>
      </c>
      <c r="F198" s="1" t="s">
        <v>325</v>
      </c>
      <c r="G198" s="1" t="s">
        <v>322</v>
      </c>
      <c r="H198" s="1" t="s">
        <v>321</v>
      </c>
    </row>
    <row r="199" spans="1:8" hidden="1" x14ac:dyDescent="0.25">
      <c r="A199" s="1" t="s">
        <v>221</v>
      </c>
      <c r="B199" s="1" t="s">
        <v>333</v>
      </c>
      <c r="C199" s="1" t="s">
        <v>317</v>
      </c>
      <c r="D199" s="1" t="s">
        <v>321</v>
      </c>
      <c r="E199" s="1" t="s">
        <v>318</v>
      </c>
      <c r="F199" s="1" t="s">
        <v>325</v>
      </c>
      <c r="G199" s="1" t="s">
        <v>322</v>
      </c>
      <c r="H199" s="1" t="s">
        <v>321</v>
      </c>
    </row>
    <row r="200" spans="1:8" hidden="1" x14ac:dyDescent="0.25">
      <c r="A200" s="1" t="s">
        <v>79</v>
      </c>
      <c r="B200" s="1" t="s">
        <v>331</v>
      </c>
      <c r="C200" s="1" t="s">
        <v>319</v>
      </c>
      <c r="D200" s="1" t="s">
        <v>321</v>
      </c>
      <c r="E200" s="1" t="s">
        <v>319</v>
      </c>
      <c r="F200" s="1" t="s">
        <v>326</v>
      </c>
      <c r="G200" s="1" t="s">
        <v>322</v>
      </c>
      <c r="H200" s="1" t="s">
        <v>321</v>
      </c>
    </row>
    <row r="201" spans="1:8" hidden="1" x14ac:dyDescent="0.25">
      <c r="A201" s="1" t="s">
        <v>80</v>
      </c>
      <c r="B201" s="1" t="s">
        <v>332</v>
      </c>
      <c r="C201" s="1" t="s">
        <v>319</v>
      </c>
      <c r="D201" s="1" t="s">
        <v>321</v>
      </c>
      <c r="E201" s="1" t="s">
        <v>318</v>
      </c>
      <c r="F201" s="1" t="s">
        <v>325</v>
      </c>
      <c r="G201" s="1" t="s">
        <v>322</v>
      </c>
      <c r="H201" s="1" t="s">
        <v>321</v>
      </c>
    </row>
    <row r="202" spans="1:8" hidden="1" x14ac:dyDescent="0.25">
      <c r="A202" s="1" t="s">
        <v>81</v>
      </c>
      <c r="B202" s="1" t="s">
        <v>332</v>
      </c>
      <c r="C202" s="1" t="s">
        <v>319</v>
      </c>
      <c r="D202" s="1" t="s">
        <v>321</v>
      </c>
      <c r="E202" s="1" t="s">
        <v>318</v>
      </c>
      <c r="F202" s="1" t="s">
        <v>325</v>
      </c>
      <c r="G202" s="1" t="s">
        <v>322</v>
      </c>
      <c r="H202" s="1" t="s">
        <v>321</v>
      </c>
    </row>
    <row r="203" spans="1:8" hidden="1" x14ac:dyDescent="0.25">
      <c r="A203" s="1" t="s">
        <v>82</v>
      </c>
      <c r="B203" s="1" t="s">
        <v>332</v>
      </c>
      <c r="C203" s="1" t="s">
        <v>319</v>
      </c>
      <c r="D203" s="1" t="s">
        <v>321</v>
      </c>
      <c r="E203" s="1" t="s">
        <v>319</v>
      </c>
      <c r="F203" s="1" t="s">
        <v>326</v>
      </c>
      <c r="G203" s="1" t="s">
        <v>322</v>
      </c>
      <c r="H203" s="1" t="s">
        <v>321</v>
      </c>
    </row>
    <row r="204" spans="1:8" hidden="1" x14ac:dyDescent="0.25">
      <c r="A204" s="1" t="s">
        <v>174</v>
      </c>
      <c r="B204" s="1" t="s">
        <v>333</v>
      </c>
      <c r="C204" s="1" t="s">
        <v>317</v>
      </c>
      <c r="D204" s="1" t="s">
        <v>321</v>
      </c>
      <c r="E204" s="1" t="s">
        <v>318</v>
      </c>
      <c r="F204" s="1" t="s">
        <v>325</v>
      </c>
      <c r="G204" s="1" t="s">
        <v>322</v>
      </c>
      <c r="H204" s="1" t="s">
        <v>321</v>
      </c>
    </row>
    <row r="205" spans="1:8" hidden="1" x14ac:dyDescent="0.25">
      <c r="A205" s="1" t="s">
        <v>228</v>
      </c>
      <c r="B205" s="1" t="s">
        <v>332</v>
      </c>
      <c r="C205" s="1" t="s">
        <v>320</v>
      </c>
      <c r="D205" s="1" t="s">
        <v>321</v>
      </c>
      <c r="E205" s="1" t="s">
        <v>318</v>
      </c>
      <c r="F205" s="1" t="s">
        <v>325</v>
      </c>
      <c r="G205" s="1" t="s">
        <v>322</v>
      </c>
      <c r="H205" s="1" t="s">
        <v>321</v>
      </c>
    </row>
    <row r="206" spans="1:8" hidden="1" x14ac:dyDescent="0.25">
      <c r="A206" s="1" t="s">
        <v>146</v>
      </c>
      <c r="B206" s="1" t="s">
        <v>333</v>
      </c>
      <c r="C206" s="1" t="s">
        <v>317</v>
      </c>
      <c r="D206" s="1" t="s">
        <v>321</v>
      </c>
      <c r="E206" s="1" t="s">
        <v>318</v>
      </c>
      <c r="F206" s="1" t="s">
        <v>325</v>
      </c>
      <c r="G206" s="1" t="s">
        <v>322</v>
      </c>
      <c r="H206" s="1" t="s">
        <v>321</v>
      </c>
    </row>
    <row r="207" spans="1:8" hidden="1" x14ac:dyDescent="0.25">
      <c r="A207" s="1" t="s">
        <v>148</v>
      </c>
      <c r="B207" s="1" t="s">
        <v>333</v>
      </c>
      <c r="C207" s="1" t="s">
        <v>317</v>
      </c>
      <c r="D207" s="1" t="s">
        <v>321</v>
      </c>
      <c r="E207" s="1" t="s">
        <v>318</v>
      </c>
      <c r="F207" s="1" t="s">
        <v>325</v>
      </c>
      <c r="G207" s="1" t="s">
        <v>322</v>
      </c>
      <c r="H207" s="1" t="s">
        <v>321</v>
      </c>
    </row>
    <row r="208" spans="1:8" hidden="1" x14ac:dyDescent="0.25">
      <c r="A208" s="1" t="s">
        <v>83</v>
      </c>
      <c r="B208" s="1" t="s">
        <v>332</v>
      </c>
      <c r="C208" s="1" t="s">
        <v>319</v>
      </c>
      <c r="D208" s="1" t="s">
        <v>321</v>
      </c>
      <c r="E208" s="1" t="s">
        <v>319</v>
      </c>
      <c r="F208" s="1" t="s">
        <v>326</v>
      </c>
      <c r="G208" s="1" t="s">
        <v>322</v>
      </c>
      <c r="H208" s="1" t="s">
        <v>321</v>
      </c>
    </row>
    <row r="209" spans="1:8" hidden="1" x14ac:dyDescent="0.25">
      <c r="A209" s="1" t="s">
        <v>43</v>
      </c>
      <c r="B209" s="1" t="s">
        <v>333</v>
      </c>
      <c r="C209" s="1" t="s">
        <v>317</v>
      </c>
      <c r="D209" s="1" t="s">
        <v>321</v>
      </c>
      <c r="E209" s="1" t="s">
        <v>318</v>
      </c>
      <c r="F209" s="1" t="s">
        <v>325</v>
      </c>
      <c r="G209" s="1" t="s">
        <v>322</v>
      </c>
      <c r="H209" s="1" t="s">
        <v>321</v>
      </c>
    </row>
    <row r="210" spans="1:8" hidden="1" x14ac:dyDescent="0.25">
      <c r="A210" s="1" t="s">
        <v>84</v>
      </c>
      <c r="B210" s="1" t="s">
        <v>332</v>
      </c>
      <c r="C210" s="1" t="s">
        <v>319</v>
      </c>
      <c r="D210" s="1" t="s">
        <v>321</v>
      </c>
      <c r="E210" s="1" t="s">
        <v>317</v>
      </c>
      <c r="F210" s="1" t="s">
        <v>326</v>
      </c>
      <c r="G210" s="1" t="s">
        <v>322</v>
      </c>
      <c r="H210" s="1" t="s">
        <v>321</v>
      </c>
    </row>
    <row r="211" spans="1:8" hidden="1" x14ac:dyDescent="0.25">
      <c r="A211" s="1" t="s">
        <v>229</v>
      </c>
      <c r="B211" s="1" t="s">
        <v>333</v>
      </c>
      <c r="C211" s="1" t="s">
        <v>317</v>
      </c>
      <c r="D211" s="1" t="s">
        <v>321</v>
      </c>
      <c r="E211" s="1" t="s">
        <v>318</v>
      </c>
      <c r="F211" s="1" t="s">
        <v>325</v>
      </c>
      <c r="G211" s="1" t="s">
        <v>322</v>
      </c>
      <c r="H211" s="1" t="s">
        <v>321</v>
      </c>
    </row>
    <row r="212" spans="1:8" hidden="1" x14ac:dyDescent="0.25">
      <c r="A212" s="1" t="s">
        <v>230</v>
      </c>
      <c r="B212" s="1" t="s">
        <v>333</v>
      </c>
      <c r="C212" s="1" t="s">
        <v>317</v>
      </c>
      <c r="D212" s="1" t="s">
        <v>321</v>
      </c>
      <c r="E212" s="1" t="s">
        <v>318</v>
      </c>
      <c r="F212" s="1" t="s">
        <v>325</v>
      </c>
      <c r="G212" s="1" t="s">
        <v>322</v>
      </c>
      <c r="H212" s="1" t="s">
        <v>321</v>
      </c>
    </row>
    <row r="213" spans="1:8" hidden="1" x14ac:dyDescent="0.25">
      <c r="A213" s="1" t="s">
        <v>85</v>
      </c>
      <c r="B213" s="1" t="s">
        <v>330</v>
      </c>
      <c r="C213" s="1" t="s">
        <v>320</v>
      </c>
      <c r="D213" s="1" t="s">
        <v>321</v>
      </c>
      <c r="E213" s="1" t="s">
        <v>317</v>
      </c>
      <c r="F213" s="1" t="s">
        <v>326</v>
      </c>
      <c r="G213" s="1" t="s">
        <v>322</v>
      </c>
      <c r="H213" s="1" t="s">
        <v>321</v>
      </c>
    </row>
    <row r="214" spans="1:8" hidden="1" x14ac:dyDescent="0.25">
      <c r="A214" s="1" t="s">
        <v>150</v>
      </c>
      <c r="B214" s="1" t="s">
        <v>333</v>
      </c>
      <c r="C214" s="1" t="s">
        <v>317</v>
      </c>
      <c r="D214" s="1" t="s">
        <v>321</v>
      </c>
      <c r="E214" s="1" t="s">
        <v>318</v>
      </c>
      <c r="F214" s="1" t="s">
        <v>325</v>
      </c>
      <c r="G214" s="1" t="s">
        <v>322</v>
      </c>
      <c r="H214" s="1" t="s">
        <v>321</v>
      </c>
    </row>
    <row r="215" spans="1:8" hidden="1" x14ac:dyDescent="0.25">
      <c r="A215" s="1" t="s">
        <v>151</v>
      </c>
      <c r="B215" s="1" t="s">
        <v>332</v>
      </c>
      <c r="C215" s="1" t="s">
        <v>319</v>
      </c>
      <c r="D215" s="1" t="s">
        <v>321</v>
      </c>
      <c r="E215" s="1" t="s">
        <v>318</v>
      </c>
      <c r="F215" s="1" t="s">
        <v>325</v>
      </c>
      <c r="G215" s="1" t="s">
        <v>322</v>
      </c>
      <c r="H215" s="1" t="s">
        <v>321</v>
      </c>
    </row>
    <row r="216" spans="1:8" hidden="1" x14ac:dyDescent="0.25">
      <c r="A216" s="1" t="s">
        <v>232</v>
      </c>
      <c r="B216" s="1" t="s">
        <v>333</v>
      </c>
      <c r="C216" s="1" t="s">
        <v>317</v>
      </c>
      <c r="D216" s="1" t="s">
        <v>321</v>
      </c>
      <c r="E216" s="1" t="s">
        <v>318</v>
      </c>
      <c r="F216" s="1" t="s">
        <v>325</v>
      </c>
      <c r="G216" s="1" t="s">
        <v>322</v>
      </c>
      <c r="H216" s="1" t="s">
        <v>321</v>
      </c>
    </row>
    <row r="217" spans="1:8" hidden="1" x14ac:dyDescent="0.25">
      <c r="A217" s="1" t="s">
        <v>152</v>
      </c>
      <c r="B217" s="1" t="s">
        <v>333</v>
      </c>
      <c r="C217" s="1" t="s">
        <v>317</v>
      </c>
      <c r="D217" s="1" t="s">
        <v>321</v>
      </c>
      <c r="E217" s="1" t="s">
        <v>318</v>
      </c>
      <c r="F217" s="1" t="s">
        <v>325</v>
      </c>
      <c r="G217" s="1" t="s">
        <v>322</v>
      </c>
      <c r="H217" s="1" t="s">
        <v>321</v>
      </c>
    </row>
    <row r="218" spans="1:8" hidden="1" x14ac:dyDescent="0.25">
      <c r="A218" s="1" t="s">
        <v>282</v>
      </c>
      <c r="B218" s="1" t="s">
        <v>333</v>
      </c>
      <c r="C218" s="1" t="s">
        <v>317</v>
      </c>
      <c r="D218" s="1" t="s">
        <v>321</v>
      </c>
      <c r="E218" s="1" t="s">
        <v>318</v>
      </c>
      <c r="F218" s="1" t="s">
        <v>325</v>
      </c>
      <c r="G218" s="1" t="s">
        <v>322</v>
      </c>
      <c r="H218" s="1" t="s">
        <v>321</v>
      </c>
    </row>
    <row r="219" spans="1:8" hidden="1" x14ac:dyDescent="0.25">
      <c r="A219" s="1" t="s">
        <v>157</v>
      </c>
      <c r="B219" s="1" t="s">
        <v>333</v>
      </c>
      <c r="C219" s="1" t="s">
        <v>317</v>
      </c>
      <c r="D219" s="1" t="s">
        <v>321</v>
      </c>
      <c r="E219" s="1" t="s">
        <v>318</v>
      </c>
      <c r="F219" s="1" t="s">
        <v>325</v>
      </c>
      <c r="G219" s="1" t="s">
        <v>322</v>
      </c>
      <c r="H219" s="1" t="s">
        <v>321</v>
      </c>
    </row>
    <row r="220" spans="1:8" hidden="1" x14ac:dyDescent="0.25">
      <c r="A220" s="1" t="s">
        <v>237</v>
      </c>
      <c r="B220" s="1" t="s">
        <v>333</v>
      </c>
      <c r="C220" s="1" t="s">
        <v>317</v>
      </c>
      <c r="D220" s="1" t="s">
        <v>321</v>
      </c>
      <c r="E220" s="1" t="s">
        <v>318</v>
      </c>
      <c r="F220" s="1" t="s">
        <v>325</v>
      </c>
      <c r="G220" s="1" t="s">
        <v>322</v>
      </c>
      <c r="H220" s="1" t="s">
        <v>321</v>
      </c>
    </row>
    <row r="221" spans="1:8" hidden="1" x14ac:dyDescent="0.25">
      <c r="A221" s="1" t="s">
        <v>238</v>
      </c>
      <c r="B221" s="1" t="s">
        <v>333</v>
      </c>
      <c r="C221" s="1" t="s">
        <v>317</v>
      </c>
      <c r="D221" s="1" t="s">
        <v>321</v>
      </c>
      <c r="E221" s="1" t="s">
        <v>318</v>
      </c>
      <c r="F221" s="1" t="s">
        <v>325</v>
      </c>
      <c r="G221" s="1" t="s">
        <v>322</v>
      </c>
      <c r="H221" s="1" t="s">
        <v>321</v>
      </c>
    </row>
    <row r="222" spans="1:8" hidden="1" x14ac:dyDescent="0.25">
      <c r="A222" s="1" t="s">
        <v>305</v>
      </c>
      <c r="B222" s="1" t="s">
        <v>332</v>
      </c>
      <c r="C222" s="1" t="s">
        <v>319</v>
      </c>
      <c r="D222" s="1" t="s">
        <v>321</v>
      </c>
      <c r="E222" s="1" t="s">
        <v>319</v>
      </c>
      <c r="F222" s="1" t="s">
        <v>326</v>
      </c>
      <c r="G222" s="1" t="s">
        <v>322</v>
      </c>
      <c r="H222" s="1" t="s">
        <v>321</v>
      </c>
    </row>
    <row r="223" spans="1:8" hidden="1" x14ac:dyDescent="0.25">
      <c r="A223" s="1" t="s">
        <v>159</v>
      </c>
      <c r="B223" s="1" t="s">
        <v>333</v>
      </c>
      <c r="C223" s="1" t="s">
        <v>317</v>
      </c>
      <c r="D223" s="1" t="s">
        <v>321</v>
      </c>
      <c r="E223" s="1" t="s">
        <v>318</v>
      </c>
      <c r="F223" s="1" t="s">
        <v>325</v>
      </c>
      <c r="G223" s="1" t="s">
        <v>322</v>
      </c>
      <c r="H223" s="1" t="s">
        <v>321</v>
      </c>
    </row>
    <row r="224" spans="1:8" hidden="1" x14ac:dyDescent="0.25">
      <c r="A224" s="1" t="s">
        <v>308</v>
      </c>
      <c r="B224" s="1" t="s">
        <v>332</v>
      </c>
      <c r="C224" s="1" t="s">
        <v>319</v>
      </c>
      <c r="D224" s="1" t="s">
        <v>321</v>
      </c>
      <c r="E224" s="1" t="s">
        <v>318</v>
      </c>
      <c r="F224" s="1" t="s">
        <v>325</v>
      </c>
      <c r="G224" s="1" t="s">
        <v>322</v>
      </c>
      <c r="H224" s="1" t="s">
        <v>321</v>
      </c>
    </row>
    <row r="225" spans="1:8" hidden="1" x14ac:dyDescent="0.25">
      <c r="A225" s="1" t="s">
        <v>307</v>
      </c>
      <c r="B225" s="1" t="s">
        <v>332</v>
      </c>
      <c r="C225" s="1" t="s">
        <v>319</v>
      </c>
      <c r="D225" s="1" t="s">
        <v>321</v>
      </c>
      <c r="E225" s="1" t="s">
        <v>318</v>
      </c>
      <c r="F225" s="1" t="s">
        <v>325</v>
      </c>
      <c r="G225" s="1" t="s">
        <v>322</v>
      </c>
      <c r="H225" s="1" t="s">
        <v>321</v>
      </c>
    </row>
    <row r="226" spans="1:8" hidden="1" x14ac:dyDescent="0.25">
      <c r="A226" s="1" t="s">
        <v>88</v>
      </c>
      <c r="B226" s="1" t="s">
        <v>332</v>
      </c>
      <c r="C226" s="1" t="s">
        <v>320</v>
      </c>
      <c r="D226" s="1" t="s">
        <v>321</v>
      </c>
      <c r="E226" s="1" t="s">
        <v>319</v>
      </c>
      <c r="F226" s="1" t="s">
        <v>326</v>
      </c>
      <c r="G226" s="1" t="s">
        <v>322</v>
      </c>
      <c r="H226" s="1" t="s">
        <v>321</v>
      </c>
    </row>
    <row r="227" spans="1:8" hidden="1" x14ac:dyDescent="0.25">
      <c r="A227" s="1" t="s">
        <v>291</v>
      </c>
      <c r="B227" s="1" t="s">
        <v>330</v>
      </c>
      <c r="C227" s="1" t="s">
        <v>320</v>
      </c>
      <c r="D227" s="1" t="s">
        <v>321</v>
      </c>
      <c r="E227" s="1" t="s">
        <v>319</v>
      </c>
      <c r="F227" s="1" t="s">
        <v>326</v>
      </c>
      <c r="G227" s="1" t="s">
        <v>322</v>
      </c>
      <c r="H227" s="1" t="s">
        <v>321</v>
      </c>
    </row>
    <row r="228" spans="1:8" hidden="1" x14ac:dyDescent="0.25">
      <c r="A228" s="1" t="s">
        <v>89</v>
      </c>
      <c r="B228" s="1" t="s">
        <v>332</v>
      </c>
      <c r="C228" s="1" t="s">
        <v>319</v>
      </c>
      <c r="D228" s="1" t="s">
        <v>321</v>
      </c>
      <c r="E228" s="1" t="s">
        <v>319</v>
      </c>
      <c r="F228" s="1" t="s">
        <v>326</v>
      </c>
      <c r="G228" s="1" t="s">
        <v>322</v>
      </c>
      <c r="H228" s="1" t="s">
        <v>321</v>
      </c>
    </row>
    <row r="229" spans="1:8" hidden="1" x14ac:dyDescent="0.25">
      <c r="A229" s="1" t="s">
        <v>241</v>
      </c>
      <c r="B229" s="1" t="s">
        <v>333</v>
      </c>
      <c r="C229" s="1" t="s">
        <v>317</v>
      </c>
      <c r="D229" s="1" t="s">
        <v>321</v>
      </c>
      <c r="E229" s="1" t="s">
        <v>318</v>
      </c>
      <c r="F229" s="1" t="s">
        <v>325</v>
      </c>
      <c r="G229" s="1" t="s">
        <v>322</v>
      </c>
      <c r="H229" s="1" t="s">
        <v>321</v>
      </c>
    </row>
    <row r="230" spans="1:8" hidden="1" x14ac:dyDescent="0.25">
      <c r="A230" s="1" t="s">
        <v>283</v>
      </c>
      <c r="B230" s="1" t="s">
        <v>332</v>
      </c>
      <c r="C230" s="1" t="s">
        <v>319</v>
      </c>
      <c r="D230" s="1" t="s">
        <v>321</v>
      </c>
      <c r="E230" s="1" t="s">
        <v>319</v>
      </c>
      <c r="F230" s="1" t="s">
        <v>326</v>
      </c>
      <c r="G230" s="1" t="s">
        <v>322</v>
      </c>
      <c r="H230" s="1" t="s">
        <v>321</v>
      </c>
    </row>
    <row r="231" spans="1:8" hidden="1" x14ac:dyDescent="0.25">
      <c r="A231" s="1" t="s">
        <v>231</v>
      </c>
      <c r="B231" s="1" t="s">
        <v>333</v>
      </c>
      <c r="C231" s="1" t="s">
        <v>317</v>
      </c>
      <c r="D231" s="1" t="s">
        <v>321</v>
      </c>
      <c r="E231" s="1" t="s">
        <v>318</v>
      </c>
      <c r="F231" s="1" t="s">
        <v>325</v>
      </c>
      <c r="G231" s="1" t="s">
        <v>322</v>
      </c>
      <c r="H231" s="1" t="s">
        <v>321</v>
      </c>
    </row>
    <row r="232" spans="1:8" hidden="1" x14ac:dyDescent="0.25">
      <c r="A232" s="1" t="s">
        <v>304</v>
      </c>
      <c r="B232" s="1" t="s">
        <v>332</v>
      </c>
      <c r="C232" s="1" t="s">
        <v>320</v>
      </c>
      <c r="D232" s="1" t="s">
        <v>321</v>
      </c>
      <c r="E232" s="1" t="s">
        <v>318</v>
      </c>
      <c r="F232" s="1" t="s">
        <v>325</v>
      </c>
      <c r="G232" s="1" t="s">
        <v>322</v>
      </c>
      <c r="H232" s="1" t="s">
        <v>321</v>
      </c>
    </row>
    <row r="233" spans="1:8" hidden="1" x14ac:dyDescent="0.25">
      <c r="A233" s="1" t="s">
        <v>91</v>
      </c>
      <c r="B233" s="1" t="s">
        <v>332</v>
      </c>
      <c r="C233" s="1" t="s">
        <v>319</v>
      </c>
      <c r="D233" s="1" t="s">
        <v>321</v>
      </c>
      <c r="E233" s="1" t="s">
        <v>319</v>
      </c>
      <c r="F233" s="1" t="s">
        <v>326</v>
      </c>
      <c r="G233" s="1" t="s">
        <v>322</v>
      </c>
      <c r="H233" s="1" t="s">
        <v>321</v>
      </c>
    </row>
    <row r="234" spans="1:8" hidden="1" x14ac:dyDescent="0.25">
      <c r="A234" s="1" t="s">
        <v>163</v>
      </c>
      <c r="B234" s="1" t="s">
        <v>333</v>
      </c>
      <c r="C234" s="1" t="s">
        <v>317</v>
      </c>
      <c r="D234" s="1" t="s">
        <v>321</v>
      </c>
      <c r="E234" s="1" t="s">
        <v>318</v>
      </c>
      <c r="F234" s="1" t="s">
        <v>325</v>
      </c>
      <c r="G234" s="1" t="s">
        <v>322</v>
      </c>
      <c r="H234" s="1" t="s">
        <v>321</v>
      </c>
    </row>
    <row r="235" spans="1:8" hidden="1" x14ac:dyDescent="0.25">
      <c r="A235" s="1" t="s">
        <v>233</v>
      </c>
      <c r="B235" s="1" t="s">
        <v>333</v>
      </c>
      <c r="C235" s="1" t="s">
        <v>317</v>
      </c>
      <c r="D235" s="1" t="s">
        <v>321</v>
      </c>
      <c r="E235" s="1" t="s">
        <v>318</v>
      </c>
      <c r="F235" s="1" t="s">
        <v>325</v>
      </c>
      <c r="G235" s="1" t="s">
        <v>322</v>
      </c>
      <c r="H235" s="1" t="s">
        <v>321</v>
      </c>
    </row>
    <row r="236" spans="1:8" hidden="1" x14ac:dyDescent="0.25">
      <c r="A236" s="1" t="s">
        <v>235</v>
      </c>
      <c r="B236" s="1" t="s">
        <v>333</v>
      </c>
      <c r="C236" s="1" t="s">
        <v>317</v>
      </c>
      <c r="D236" s="1" t="s">
        <v>321</v>
      </c>
      <c r="E236" s="1" t="s">
        <v>318</v>
      </c>
      <c r="F236" s="1" t="s">
        <v>325</v>
      </c>
      <c r="G236" s="1" t="s">
        <v>322</v>
      </c>
      <c r="H236" s="1" t="s">
        <v>321</v>
      </c>
    </row>
    <row r="237" spans="1:8" hidden="1" x14ac:dyDescent="0.25">
      <c r="A237" s="1" t="s">
        <v>164</v>
      </c>
      <c r="B237" s="1" t="s">
        <v>332</v>
      </c>
      <c r="C237" s="1" t="s">
        <v>319</v>
      </c>
      <c r="D237" s="1" t="s">
        <v>321</v>
      </c>
      <c r="E237" s="1" t="s">
        <v>318</v>
      </c>
      <c r="F237" s="1" t="s">
        <v>325</v>
      </c>
      <c r="G237" s="1" t="s">
        <v>322</v>
      </c>
      <c r="H237" s="1" t="s">
        <v>321</v>
      </c>
    </row>
    <row r="238" spans="1:8" hidden="1" x14ac:dyDescent="0.25">
      <c r="A238" s="1" t="s">
        <v>171</v>
      </c>
      <c r="B238" s="1" t="s">
        <v>333</v>
      </c>
      <c r="C238" s="1" t="s">
        <v>317</v>
      </c>
      <c r="D238" s="1" t="s">
        <v>321</v>
      </c>
      <c r="E238" s="1" t="s">
        <v>318</v>
      </c>
      <c r="F238" s="1" t="s">
        <v>325</v>
      </c>
      <c r="G238" s="1" t="s">
        <v>322</v>
      </c>
      <c r="H238" s="1" t="s">
        <v>321</v>
      </c>
    </row>
    <row r="239" spans="1:8" hidden="1" x14ac:dyDescent="0.25">
      <c r="A239" s="1" t="s">
        <v>239</v>
      </c>
      <c r="B239" s="1" t="s">
        <v>333</v>
      </c>
      <c r="C239" s="1" t="s">
        <v>317</v>
      </c>
      <c r="D239" s="1" t="s">
        <v>321</v>
      </c>
      <c r="E239" s="1" t="s">
        <v>318</v>
      </c>
      <c r="F239" s="1" t="s">
        <v>325</v>
      </c>
      <c r="G239" s="1" t="s">
        <v>322</v>
      </c>
      <c r="H239" s="1" t="s">
        <v>321</v>
      </c>
    </row>
    <row r="240" spans="1:8" hidden="1" x14ac:dyDescent="0.25">
      <c r="A240" s="1" t="s">
        <v>242</v>
      </c>
      <c r="B240" s="1" t="s">
        <v>333</v>
      </c>
      <c r="C240" s="1" t="s">
        <v>317</v>
      </c>
      <c r="D240" s="1" t="s">
        <v>321</v>
      </c>
      <c r="E240" s="1" t="s">
        <v>318</v>
      </c>
      <c r="F240" s="1" t="s">
        <v>325</v>
      </c>
      <c r="G240" s="1" t="s">
        <v>322</v>
      </c>
      <c r="H240" s="1" t="s">
        <v>321</v>
      </c>
    </row>
    <row r="241" spans="1:8" hidden="1" x14ac:dyDescent="0.25">
      <c r="A241" s="1" t="s">
        <v>292</v>
      </c>
      <c r="B241" s="1" t="s">
        <v>332</v>
      </c>
      <c r="C241" s="1" t="s">
        <v>319</v>
      </c>
      <c r="D241" s="1" t="s">
        <v>321</v>
      </c>
      <c r="E241" s="1" t="s">
        <v>319</v>
      </c>
      <c r="F241" s="1" t="s">
        <v>326</v>
      </c>
      <c r="G241" s="1" t="s">
        <v>322</v>
      </c>
      <c r="H241" s="1" t="s">
        <v>321</v>
      </c>
    </row>
    <row r="242" spans="1:8" hidden="1" x14ac:dyDescent="0.25">
      <c r="A242" s="1" t="s">
        <v>92</v>
      </c>
      <c r="B242" s="1" t="s">
        <v>330</v>
      </c>
      <c r="C242" s="1" t="s">
        <v>320</v>
      </c>
      <c r="D242" s="1" t="s">
        <v>321</v>
      </c>
      <c r="E242" s="1" t="s">
        <v>319</v>
      </c>
      <c r="F242" s="1" t="s">
        <v>326</v>
      </c>
      <c r="G242" s="1" t="s">
        <v>322</v>
      </c>
      <c r="H242" s="1" t="s">
        <v>321</v>
      </c>
    </row>
    <row r="243" spans="1:8" hidden="1" x14ac:dyDescent="0.25">
      <c r="A243" s="1" t="s">
        <v>244</v>
      </c>
      <c r="B243" s="1" t="s">
        <v>332</v>
      </c>
      <c r="C243" s="1" t="s">
        <v>320</v>
      </c>
      <c r="D243" s="1" t="s">
        <v>321</v>
      </c>
      <c r="E243" s="1" t="s">
        <v>318</v>
      </c>
      <c r="F243" s="1" t="s">
        <v>325</v>
      </c>
      <c r="G243" s="1" t="s">
        <v>322</v>
      </c>
      <c r="H243" s="1" t="s">
        <v>321</v>
      </c>
    </row>
    <row r="244" spans="1:8" hidden="1" x14ac:dyDescent="0.25">
      <c r="A244" s="1" t="s">
        <v>165</v>
      </c>
      <c r="B244" s="1" t="s">
        <v>332</v>
      </c>
      <c r="C244" s="1" t="s">
        <v>319</v>
      </c>
      <c r="D244" s="1" t="s">
        <v>321</v>
      </c>
      <c r="E244" s="1" t="s">
        <v>319</v>
      </c>
      <c r="F244" s="1" t="s">
        <v>326</v>
      </c>
      <c r="G244" s="1" t="s">
        <v>322</v>
      </c>
      <c r="H244" s="1" t="s">
        <v>321</v>
      </c>
    </row>
    <row r="245" spans="1:8" hidden="1" x14ac:dyDescent="0.25">
      <c r="A245" s="1" t="s">
        <v>309</v>
      </c>
      <c r="B245" s="1" t="s">
        <v>332</v>
      </c>
      <c r="C245" s="1" t="s">
        <v>320</v>
      </c>
      <c r="D245" s="1" t="s">
        <v>321</v>
      </c>
      <c r="E245" s="1" t="s">
        <v>317</v>
      </c>
      <c r="F245" s="1" t="s">
        <v>326</v>
      </c>
      <c r="G245" s="1" t="s">
        <v>322</v>
      </c>
      <c r="H245" s="1" t="s">
        <v>321</v>
      </c>
    </row>
    <row r="246" spans="1:8" hidden="1" x14ac:dyDescent="0.25">
      <c r="A246" s="1" t="s">
        <v>166</v>
      </c>
      <c r="B246" s="1" t="s">
        <v>333</v>
      </c>
      <c r="C246" s="1" t="s">
        <v>317</v>
      </c>
      <c r="D246" s="1" t="s">
        <v>321</v>
      </c>
      <c r="E246" s="1" t="s">
        <v>318</v>
      </c>
      <c r="F246" s="1" t="s">
        <v>325</v>
      </c>
      <c r="G246" s="1" t="s">
        <v>322</v>
      </c>
      <c r="H246" s="1" t="s">
        <v>321</v>
      </c>
    </row>
    <row r="247" spans="1:8" hidden="1" x14ac:dyDescent="0.25">
      <c r="A247" s="1" t="s">
        <v>93</v>
      </c>
      <c r="B247" s="1" t="s">
        <v>332</v>
      </c>
      <c r="C247" s="1" t="s">
        <v>319</v>
      </c>
      <c r="D247" s="1" t="s">
        <v>321</v>
      </c>
      <c r="E247" s="1" t="s">
        <v>319</v>
      </c>
      <c r="F247" s="1" t="s">
        <v>326</v>
      </c>
      <c r="G247" s="1" t="s">
        <v>322</v>
      </c>
      <c r="H247" s="1" t="s">
        <v>321</v>
      </c>
    </row>
    <row r="248" spans="1:8" hidden="1" x14ac:dyDescent="0.25">
      <c r="A248" s="1" t="s">
        <v>168</v>
      </c>
      <c r="B248" s="1" t="s">
        <v>333</v>
      </c>
      <c r="C248" s="1" t="s">
        <v>317</v>
      </c>
      <c r="D248" s="1" t="s">
        <v>321</v>
      </c>
      <c r="E248" s="1" t="s">
        <v>318</v>
      </c>
      <c r="F248" s="1" t="s">
        <v>325</v>
      </c>
      <c r="G248" s="1" t="s">
        <v>322</v>
      </c>
      <c r="H248" s="1" t="s">
        <v>321</v>
      </c>
    </row>
    <row r="249" spans="1:8" hidden="1" x14ac:dyDescent="0.25">
      <c r="A249" s="1" t="s">
        <v>246</v>
      </c>
      <c r="B249" s="1" t="s">
        <v>333</v>
      </c>
      <c r="C249" s="1" t="s">
        <v>317</v>
      </c>
      <c r="D249" s="1" t="s">
        <v>321</v>
      </c>
      <c r="E249" s="1" t="s">
        <v>318</v>
      </c>
      <c r="F249" s="1" t="s">
        <v>325</v>
      </c>
      <c r="G249" s="1" t="s">
        <v>322</v>
      </c>
      <c r="H249" s="1" t="s">
        <v>321</v>
      </c>
    </row>
    <row r="250" spans="1:8" hidden="1" x14ac:dyDescent="0.25">
      <c r="A250" s="1" t="s">
        <v>169</v>
      </c>
      <c r="B250" s="1" t="s">
        <v>331</v>
      </c>
      <c r="C250" s="1" t="s">
        <v>319</v>
      </c>
      <c r="D250" s="1" t="s">
        <v>321</v>
      </c>
      <c r="E250" s="1" t="s">
        <v>318</v>
      </c>
      <c r="F250" s="1" t="s">
        <v>325</v>
      </c>
      <c r="G250" s="1" t="s">
        <v>322</v>
      </c>
      <c r="H250" s="1" t="s">
        <v>321</v>
      </c>
    </row>
    <row r="251" spans="1:8" hidden="1" x14ac:dyDescent="0.25">
      <c r="A251" s="1" t="s">
        <v>310</v>
      </c>
      <c r="B251" s="1" t="s">
        <v>333</v>
      </c>
      <c r="C251" s="1" t="s">
        <v>317</v>
      </c>
      <c r="D251" s="1" t="s">
        <v>321</v>
      </c>
      <c r="E251" s="1" t="s">
        <v>318</v>
      </c>
      <c r="F251" s="1" t="s">
        <v>325</v>
      </c>
      <c r="G251" s="1" t="s">
        <v>322</v>
      </c>
      <c r="H251" s="1" t="s">
        <v>321</v>
      </c>
    </row>
    <row r="252" spans="1:8" hidden="1" x14ac:dyDescent="0.25">
      <c r="A252" s="1" t="s">
        <v>94</v>
      </c>
      <c r="B252" s="1" t="s">
        <v>332</v>
      </c>
      <c r="C252" s="1" t="s">
        <v>319</v>
      </c>
      <c r="D252" s="1" t="s">
        <v>321</v>
      </c>
      <c r="E252" s="1" t="s">
        <v>318</v>
      </c>
      <c r="F252" s="1" t="s">
        <v>325</v>
      </c>
      <c r="G252" s="1" t="s">
        <v>322</v>
      </c>
      <c r="H252" s="1" t="s">
        <v>321</v>
      </c>
    </row>
    <row r="253" spans="1:8" hidden="1" x14ac:dyDescent="0.25">
      <c r="A253" s="1" t="s">
        <v>249</v>
      </c>
      <c r="B253" s="1" t="s">
        <v>333</v>
      </c>
      <c r="C253" s="1" t="s">
        <v>317</v>
      </c>
      <c r="D253" s="1" t="s">
        <v>321</v>
      </c>
      <c r="E253" s="1" t="s">
        <v>318</v>
      </c>
      <c r="F253" s="1" t="s">
        <v>325</v>
      </c>
      <c r="G253" s="1" t="s">
        <v>322</v>
      </c>
      <c r="H253" s="1" t="s">
        <v>321</v>
      </c>
    </row>
    <row r="254" spans="1:8" hidden="1" x14ac:dyDescent="0.25">
      <c r="A254" s="1" t="s">
        <v>95</v>
      </c>
      <c r="B254" s="1" t="s">
        <v>332</v>
      </c>
      <c r="C254" s="1" t="s">
        <v>319</v>
      </c>
      <c r="D254" s="1" t="s">
        <v>321</v>
      </c>
      <c r="E254" s="1" t="s">
        <v>319</v>
      </c>
      <c r="F254" s="1" t="s">
        <v>326</v>
      </c>
      <c r="G254" s="1" t="s">
        <v>322</v>
      </c>
      <c r="H254" s="1" t="s">
        <v>321</v>
      </c>
    </row>
    <row r="255" spans="1:8" hidden="1" x14ac:dyDescent="0.25">
      <c r="A255" s="1" t="s">
        <v>312</v>
      </c>
      <c r="B255" s="1" t="s">
        <v>332</v>
      </c>
      <c r="C255" s="1" t="s">
        <v>319</v>
      </c>
      <c r="D255" s="1" t="s">
        <v>321</v>
      </c>
      <c r="E255" s="1" t="s">
        <v>318</v>
      </c>
      <c r="F255" s="1" t="s">
        <v>325</v>
      </c>
      <c r="G255" s="1" t="s">
        <v>322</v>
      </c>
      <c r="H255" s="1" t="s">
        <v>321</v>
      </c>
    </row>
    <row r="256" spans="1:8" hidden="1" x14ac:dyDescent="0.25">
      <c r="A256" s="1" t="s">
        <v>313</v>
      </c>
      <c r="B256" s="1" t="s">
        <v>333</v>
      </c>
      <c r="C256" s="1" t="s">
        <v>317</v>
      </c>
      <c r="D256" s="1" t="s">
        <v>321</v>
      </c>
      <c r="E256" s="1" t="s">
        <v>318</v>
      </c>
      <c r="F256" s="1" t="s">
        <v>325</v>
      </c>
      <c r="G256" s="1" t="s">
        <v>322</v>
      </c>
      <c r="H256" s="1" t="s">
        <v>321</v>
      </c>
    </row>
    <row r="257" spans="1:8" hidden="1" x14ac:dyDescent="0.25">
      <c r="A257" s="1" t="s">
        <v>170</v>
      </c>
      <c r="B257" s="1" t="s">
        <v>332</v>
      </c>
      <c r="C257" s="1" t="s">
        <v>319</v>
      </c>
      <c r="D257" s="1" t="s">
        <v>321</v>
      </c>
      <c r="E257" s="1" t="s">
        <v>318</v>
      </c>
      <c r="F257" s="1" t="s">
        <v>325</v>
      </c>
      <c r="G257" s="1" t="s">
        <v>322</v>
      </c>
      <c r="H257" s="1" t="s">
        <v>321</v>
      </c>
    </row>
    <row r="258" spans="1:8" hidden="1" x14ac:dyDescent="0.25">
      <c r="A258" s="1" t="s">
        <v>243</v>
      </c>
      <c r="B258" s="1" t="s">
        <v>333</v>
      </c>
      <c r="C258" s="1" t="s">
        <v>317</v>
      </c>
      <c r="D258" s="1" t="s">
        <v>321</v>
      </c>
      <c r="E258" s="1" t="s">
        <v>318</v>
      </c>
      <c r="F258" s="1" t="s">
        <v>325</v>
      </c>
      <c r="G258" s="1" t="s">
        <v>322</v>
      </c>
      <c r="H258" s="1" t="s">
        <v>321</v>
      </c>
    </row>
    <row r="259" spans="1:8" hidden="1" x14ac:dyDescent="0.25">
      <c r="A259" s="1" t="s">
        <v>248</v>
      </c>
      <c r="B259" s="1" t="s">
        <v>333</v>
      </c>
      <c r="C259" s="1" t="s">
        <v>317</v>
      </c>
      <c r="D259" s="1" t="s">
        <v>321</v>
      </c>
      <c r="E259" s="1" t="s">
        <v>318</v>
      </c>
      <c r="F259" s="1" t="s">
        <v>325</v>
      </c>
      <c r="G259" s="1" t="s">
        <v>322</v>
      </c>
      <c r="H259" s="1" t="s">
        <v>321</v>
      </c>
    </row>
    <row r="260" spans="1:8" hidden="1" x14ac:dyDescent="0.25">
      <c r="A260" s="1" t="s">
        <v>251</v>
      </c>
      <c r="B260" s="1" t="s">
        <v>333</v>
      </c>
      <c r="C260" s="1" t="s">
        <v>317</v>
      </c>
      <c r="D260" s="1" t="s">
        <v>321</v>
      </c>
      <c r="E260" s="1" t="s">
        <v>318</v>
      </c>
      <c r="F260" s="1" t="s">
        <v>325</v>
      </c>
      <c r="G260" s="1" t="s">
        <v>322</v>
      </c>
      <c r="H260" s="1" t="s">
        <v>321</v>
      </c>
    </row>
    <row r="261" spans="1:8" hidden="1" x14ac:dyDescent="0.25">
      <c r="A261" s="1" t="s">
        <v>96</v>
      </c>
      <c r="B261" s="1" t="s">
        <v>333</v>
      </c>
      <c r="C261" s="1" t="s">
        <v>317</v>
      </c>
      <c r="D261" s="1" t="s">
        <v>321</v>
      </c>
      <c r="E261" s="1" t="s">
        <v>318</v>
      </c>
      <c r="F261" s="1" t="s">
        <v>325</v>
      </c>
      <c r="G261" s="1" t="s">
        <v>322</v>
      </c>
      <c r="H261" s="1" t="s">
        <v>321</v>
      </c>
    </row>
    <row r="262" spans="1:8" hidden="1" x14ac:dyDescent="0.25">
      <c r="A262" s="1" t="s">
        <v>245</v>
      </c>
      <c r="B262" s="1" t="s">
        <v>333</v>
      </c>
      <c r="C262" s="1" t="s">
        <v>317</v>
      </c>
      <c r="D262" s="1" t="s">
        <v>321</v>
      </c>
      <c r="E262" s="1" t="s">
        <v>318</v>
      </c>
      <c r="F262" s="1" t="s">
        <v>325</v>
      </c>
      <c r="G262" s="1" t="s">
        <v>322</v>
      </c>
      <c r="H262" s="1" t="s">
        <v>321</v>
      </c>
    </row>
    <row r="263" spans="1:8" hidden="1" x14ac:dyDescent="0.25">
      <c r="A263" s="1" t="s">
        <v>250</v>
      </c>
      <c r="B263" s="1" t="s">
        <v>333</v>
      </c>
      <c r="C263" s="1" t="s">
        <v>317</v>
      </c>
      <c r="D263" s="1" t="s">
        <v>321</v>
      </c>
      <c r="E263" s="1" t="s">
        <v>318</v>
      </c>
      <c r="F263" s="1" t="s">
        <v>325</v>
      </c>
      <c r="G263" s="1" t="s">
        <v>322</v>
      </c>
      <c r="H263" s="1" t="s">
        <v>321</v>
      </c>
    </row>
    <row r="264" spans="1:8" hidden="1" x14ac:dyDescent="0.25">
      <c r="A264" s="1" t="s">
        <v>97</v>
      </c>
      <c r="B264" s="1" t="s">
        <v>333</v>
      </c>
      <c r="C264" s="1" t="s">
        <v>317</v>
      </c>
      <c r="D264" s="1" t="s">
        <v>321</v>
      </c>
      <c r="E264" s="1" t="s">
        <v>318</v>
      </c>
      <c r="F264" s="1" t="s">
        <v>325</v>
      </c>
      <c r="G264" s="1" t="s">
        <v>322</v>
      </c>
      <c r="H264" s="1" t="s">
        <v>321</v>
      </c>
    </row>
    <row r="265" spans="1:8" hidden="1" x14ac:dyDescent="0.25">
      <c r="A265" s="1" t="s">
        <v>98</v>
      </c>
      <c r="B265" s="1" t="s">
        <v>332</v>
      </c>
      <c r="C265" s="1" t="s">
        <v>319</v>
      </c>
      <c r="D265" s="1" t="s">
        <v>321</v>
      </c>
      <c r="E265" s="1" t="s">
        <v>318</v>
      </c>
      <c r="F265" s="1" t="s">
        <v>325</v>
      </c>
      <c r="G265" s="1" t="s">
        <v>322</v>
      </c>
      <c r="H265" s="1" t="s">
        <v>321</v>
      </c>
    </row>
    <row r="266" spans="1:8" hidden="1" x14ac:dyDescent="0.25">
      <c r="A266" s="1" t="s">
        <v>99</v>
      </c>
      <c r="B266" s="1" t="s">
        <v>333</v>
      </c>
      <c r="C266" s="1" t="s">
        <v>317</v>
      </c>
      <c r="D266" s="1" t="s">
        <v>321</v>
      </c>
      <c r="E266" s="1" t="s">
        <v>318</v>
      </c>
      <c r="F266" s="1" t="s">
        <v>325</v>
      </c>
      <c r="G266" s="1" t="s">
        <v>322</v>
      </c>
      <c r="H266" s="1" t="s">
        <v>321</v>
      </c>
    </row>
    <row r="267" spans="1:8" hidden="1" x14ac:dyDescent="0.25">
      <c r="A267" s="1" t="s">
        <v>314</v>
      </c>
      <c r="B267" s="1" t="s">
        <v>332</v>
      </c>
      <c r="C267" s="1" t="s">
        <v>319</v>
      </c>
      <c r="D267" s="1" t="s">
        <v>321</v>
      </c>
      <c r="E267" s="1" t="s">
        <v>319</v>
      </c>
      <c r="F267" s="1" t="s">
        <v>326</v>
      </c>
      <c r="G267" s="1" t="s">
        <v>322</v>
      </c>
      <c r="H267" s="1" t="s">
        <v>321</v>
      </c>
    </row>
    <row r="268" spans="1:8" hidden="1" x14ac:dyDescent="0.25">
      <c r="A268" s="1" t="s">
        <v>5</v>
      </c>
      <c r="B268" s="1" t="s">
        <v>333</v>
      </c>
      <c r="C268" s="1" t="s">
        <v>317</v>
      </c>
      <c r="D268" s="1" t="s">
        <v>321</v>
      </c>
      <c r="E268" s="1" t="s">
        <v>318</v>
      </c>
      <c r="F268" s="1" t="s">
        <v>325</v>
      </c>
      <c r="G268" s="1" t="s">
        <v>322</v>
      </c>
      <c r="H268" s="1" t="s">
        <v>321</v>
      </c>
    </row>
    <row r="269" spans="1:8" hidden="1" x14ac:dyDescent="0.25">
      <c r="A269" s="1" t="s">
        <v>172</v>
      </c>
      <c r="B269" s="1" t="s">
        <v>332</v>
      </c>
      <c r="C269" s="1" t="s">
        <v>320</v>
      </c>
      <c r="D269" s="1" t="s">
        <v>321</v>
      </c>
      <c r="E269" s="1" t="s">
        <v>318</v>
      </c>
      <c r="F269" s="1" t="s">
        <v>325</v>
      </c>
      <c r="G269" s="1" t="s">
        <v>322</v>
      </c>
      <c r="H269" s="1" t="s">
        <v>321</v>
      </c>
    </row>
    <row r="270" spans="1:8" hidden="1" x14ac:dyDescent="0.25">
      <c r="A270" s="1" t="s">
        <v>315</v>
      </c>
      <c r="B270" s="1" t="s">
        <v>333</v>
      </c>
      <c r="C270" s="1" t="s">
        <v>317</v>
      </c>
      <c r="D270" s="1" t="s">
        <v>321</v>
      </c>
      <c r="E270" s="1" t="s">
        <v>318</v>
      </c>
      <c r="F270" s="1" t="s">
        <v>325</v>
      </c>
      <c r="G270" s="1" t="s">
        <v>322</v>
      </c>
      <c r="H270" s="1" t="s">
        <v>321</v>
      </c>
    </row>
    <row r="271" spans="1:8" hidden="1" x14ac:dyDescent="0.25">
      <c r="A271" s="1" t="s">
        <v>175</v>
      </c>
      <c r="B271" s="1" t="s">
        <v>333</v>
      </c>
      <c r="C271" s="1" t="s">
        <v>317</v>
      </c>
      <c r="D271" s="1" t="s">
        <v>321</v>
      </c>
      <c r="E271" s="1" t="s">
        <v>318</v>
      </c>
      <c r="F271" s="1" t="s">
        <v>325</v>
      </c>
      <c r="G271" s="1" t="s">
        <v>322</v>
      </c>
      <c r="H271" s="1" t="s">
        <v>321</v>
      </c>
    </row>
    <row r="272" spans="1:8" hidden="1" x14ac:dyDescent="0.25">
      <c r="A272" s="1" t="s">
        <v>100</v>
      </c>
      <c r="B272" s="1" t="s">
        <v>333</v>
      </c>
      <c r="C272" s="1" t="s">
        <v>317</v>
      </c>
      <c r="D272" s="1" t="s">
        <v>321</v>
      </c>
      <c r="E272" s="1" t="s">
        <v>318</v>
      </c>
      <c r="F272" s="1" t="s">
        <v>325</v>
      </c>
      <c r="G272" s="1" t="s">
        <v>322</v>
      </c>
      <c r="H272" s="1" t="s">
        <v>321</v>
      </c>
    </row>
    <row r="273" spans="1:8" hidden="1" x14ac:dyDescent="0.25">
      <c r="A273" s="1" t="s">
        <v>316</v>
      </c>
      <c r="B273" s="1" t="s">
        <v>333</v>
      </c>
      <c r="C273" s="1" t="s">
        <v>317</v>
      </c>
      <c r="D273" s="1" t="s">
        <v>321</v>
      </c>
      <c r="E273" s="1" t="s">
        <v>319</v>
      </c>
      <c r="F273" s="1" t="s">
        <v>326</v>
      </c>
      <c r="G273" s="1" t="s">
        <v>322</v>
      </c>
      <c r="H273" s="1" t="s">
        <v>321</v>
      </c>
    </row>
    <row r="274" spans="1:8" hidden="1" x14ac:dyDescent="0.25">
      <c r="A274" s="1" t="s">
        <v>176</v>
      </c>
      <c r="B274" s="1" t="s">
        <v>333</v>
      </c>
      <c r="C274" s="1" t="s">
        <v>317</v>
      </c>
      <c r="D274" s="1" t="s">
        <v>321</v>
      </c>
      <c r="E274" s="1" t="s">
        <v>318</v>
      </c>
      <c r="F274" s="1" t="s">
        <v>325</v>
      </c>
      <c r="G274" s="1" t="s">
        <v>322</v>
      </c>
      <c r="H274" s="1" t="s">
        <v>321</v>
      </c>
    </row>
    <row r="275" spans="1:8" hidden="1" x14ac:dyDescent="0.25">
      <c r="A275" s="1" t="s">
        <v>6</v>
      </c>
      <c r="B275" s="1" t="s">
        <v>333</v>
      </c>
      <c r="C275" s="1" t="s">
        <v>317</v>
      </c>
      <c r="D275" s="1" t="s">
        <v>321</v>
      </c>
      <c r="E275" s="1" t="s">
        <v>318</v>
      </c>
      <c r="F275" s="1" t="s">
        <v>325</v>
      </c>
      <c r="G275" s="1" t="s">
        <v>322</v>
      </c>
      <c r="H275" s="1" t="s">
        <v>321</v>
      </c>
    </row>
    <row r="276" spans="1:8" hidden="1" x14ac:dyDescent="0.25">
      <c r="A276" s="1" t="s">
        <v>102</v>
      </c>
      <c r="B276" s="1" t="s">
        <v>332</v>
      </c>
      <c r="C276" s="1" t="s">
        <v>319</v>
      </c>
      <c r="D276" s="1" t="s">
        <v>321</v>
      </c>
      <c r="E276" s="1" t="s">
        <v>318</v>
      </c>
      <c r="F276" s="1" t="s">
        <v>325</v>
      </c>
      <c r="G276" s="1" t="s">
        <v>322</v>
      </c>
      <c r="H276" s="1" t="s">
        <v>321</v>
      </c>
    </row>
    <row r="277" spans="1:8" hidden="1" x14ac:dyDescent="0.25">
      <c r="A277" s="1" t="s">
        <v>253</v>
      </c>
      <c r="B277" s="1" t="s">
        <v>333</v>
      </c>
      <c r="C277" s="1" t="s">
        <v>317</v>
      </c>
      <c r="D277" s="1" t="s">
        <v>321</v>
      </c>
      <c r="E277" s="1" t="s">
        <v>318</v>
      </c>
      <c r="F277" s="1" t="s">
        <v>325</v>
      </c>
      <c r="G277" s="1" t="s">
        <v>322</v>
      </c>
      <c r="H277" s="1" t="s">
        <v>321</v>
      </c>
    </row>
    <row r="278" spans="1:8" hidden="1" x14ac:dyDescent="0.25">
      <c r="A278" s="1" t="s">
        <v>303</v>
      </c>
      <c r="B278" s="1" t="s">
        <v>332</v>
      </c>
      <c r="C278" s="1" t="s">
        <v>319</v>
      </c>
      <c r="D278" s="1" t="s">
        <v>321</v>
      </c>
      <c r="E278" s="1" t="s">
        <v>317</v>
      </c>
      <c r="F278" s="1" t="s">
        <v>326</v>
      </c>
      <c r="G278" s="1" t="s">
        <v>322</v>
      </c>
      <c r="H278" s="1" t="s">
        <v>321</v>
      </c>
    </row>
    <row r="279" spans="1:8" hidden="1" x14ac:dyDescent="0.25">
      <c r="A279" s="1" t="s">
        <v>28</v>
      </c>
      <c r="B279" s="1" t="s">
        <v>333</v>
      </c>
      <c r="C279" s="1" t="s">
        <v>317</v>
      </c>
      <c r="D279" s="1" t="s">
        <v>321</v>
      </c>
      <c r="E279" s="1" t="s">
        <v>318</v>
      </c>
      <c r="F279" s="1" t="s">
        <v>325</v>
      </c>
      <c r="G279" s="1" t="s">
        <v>322</v>
      </c>
      <c r="H279" s="1" t="s">
        <v>321</v>
      </c>
    </row>
    <row r="280" spans="1:8" hidden="1" x14ac:dyDescent="0.25">
      <c r="A280" s="1" t="s">
        <v>29</v>
      </c>
      <c r="B280" s="1" t="s">
        <v>332</v>
      </c>
      <c r="C280" s="1" t="s">
        <v>319</v>
      </c>
      <c r="D280" s="1" t="s">
        <v>321</v>
      </c>
      <c r="E280" s="1" t="s">
        <v>318</v>
      </c>
      <c r="F280" s="1" t="s">
        <v>325</v>
      </c>
      <c r="G280" s="1" t="s">
        <v>322</v>
      </c>
      <c r="H280" s="1" t="s">
        <v>321</v>
      </c>
    </row>
    <row r="281" spans="1:8" hidden="1" x14ac:dyDescent="0.25">
      <c r="A281" s="1" t="s">
        <v>30</v>
      </c>
      <c r="B281" s="1" t="s">
        <v>333</v>
      </c>
      <c r="C281" s="1" t="s">
        <v>317</v>
      </c>
      <c r="D281" s="1" t="s">
        <v>321</v>
      </c>
      <c r="E281" s="1" t="s">
        <v>318</v>
      </c>
      <c r="F281" s="1" t="s">
        <v>325</v>
      </c>
      <c r="G281" s="1" t="s">
        <v>322</v>
      </c>
      <c r="H281" s="1" t="s">
        <v>321</v>
      </c>
    </row>
    <row r="282" spans="1:8" hidden="1" x14ac:dyDescent="0.25">
      <c r="A282" s="1" t="s">
        <v>177</v>
      </c>
      <c r="B282" s="1" t="s">
        <v>333</v>
      </c>
      <c r="C282" s="1" t="s">
        <v>317</v>
      </c>
      <c r="D282" s="1" t="s">
        <v>321</v>
      </c>
      <c r="E282" s="1" t="s">
        <v>317</v>
      </c>
      <c r="F282" s="1" t="s">
        <v>326</v>
      </c>
      <c r="G282" s="1" t="s">
        <v>322</v>
      </c>
      <c r="H282" s="1" t="s">
        <v>321</v>
      </c>
    </row>
    <row r="283" spans="1:8" hidden="1" x14ac:dyDescent="0.25">
      <c r="A283" s="1" t="s">
        <v>9</v>
      </c>
      <c r="B283" s="1" t="s">
        <v>333</v>
      </c>
      <c r="C283" s="1" t="s">
        <v>317</v>
      </c>
      <c r="D283" s="1" t="s">
        <v>321</v>
      </c>
      <c r="E283" s="1" t="s">
        <v>318</v>
      </c>
      <c r="F283" s="1" t="s">
        <v>325</v>
      </c>
      <c r="G283" s="1" t="s">
        <v>322</v>
      </c>
      <c r="H283" s="1" t="s">
        <v>321</v>
      </c>
    </row>
    <row r="284" spans="1:8" hidden="1" x14ac:dyDescent="0.25">
      <c r="A284" s="1" t="s">
        <v>31</v>
      </c>
      <c r="B284" s="1" t="s">
        <v>333</v>
      </c>
      <c r="C284" s="1" t="s">
        <v>317</v>
      </c>
      <c r="D284" s="1" t="s">
        <v>321</v>
      </c>
      <c r="E284" s="1" t="s">
        <v>318</v>
      </c>
      <c r="F284" s="1" t="s">
        <v>325</v>
      </c>
      <c r="G284" s="1" t="s">
        <v>322</v>
      </c>
      <c r="H284" s="1" t="s">
        <v>321</v>
      </c>
    </row>
    <row r="285" spans="1:8" hidden="1" x14ac:dyDescent="0.25">
      <c r="A285" s="1" t="s">
        <v>124</v>
      </c>
      <c r="B285" s="1" t="s">
        <v>333</v>
      </c>
      <c r="C285" s="1" t="s">
        <v>317</v>
      </c>
      <c r="D285" s="1" t="s">
        <v>321</v>
      </c>
      <c r="E285" s="1" t="s">
        <v>318</v>
      </c>
      <c r="F285" s="1" t="s">
        <v>325</v>
      </c>
      <c r="G285" s="1" t="s">
        <v>322</v>
      </c>
      <c r="H285" s="1" t="s">
        <v>321</v>
      </c>
    </row>
    <row r="286" spans="1:8" hidden="1" x14ac:dyDescent="0.25">
      <c r="A286" s="1" t="s">
        <v>306</v>
      </c>
      <c r="B286" s="1" t="s">
        <v>332</v>
      </c>
      <c r="C286" s="1" t="s">
        <v>319</v>
      </c>
      <c r="D286" s="1" t="s">
        <v>321</v>
      </c>
      <c r="E286" s="1" t="s">
        <v>319</v>
      </c>
      <c r="F286" s="1" t="s">
        <v>326</v>
      </c>
      <c r="G286" s="1" t="s">
        <v>322</v>
      </c>
      <c r="H286" s="1" t="s">
        <v>321</v>
      </c>
    </row>
    <row r="287" spans="1:8" hidden="1" x14ac:dyDescent="0.25">
      <c r="A287" s="1" t="s">
        <v>103</v>
      </c>
      <c r="B287" s="1" t="s">
        <v>333</v>
      </c>
      <c r="C287" s="1" t="s">
        <v>317</v>
      </c>
      <c r="D287" s="1" t="s">
        <v>321</v>
      </c>
      <c r="E287" s="1" t="s">
        <v>318</v>
      </c>
      <c r="F287" s="1" t="s">
        <v>325</v>
      </c>
      <c r="G287" s="1" t="s">
        <v>322</v>
      </c>
      <c r="H287" s="1" t="s">
        <v>321</v>
      </c>
    </row>
    <row r="288" spans="1:8" hidden="1" x14ac:dyDescent="0.25">
      <c r="A288" s="1" t="s">
        <v>32</v>
      </c>
      <c r="B288" s="1" t="s">
        <v>332</v>
      </c>
      <c r="C288" s="1" t="s">
        <v>319</v>
      </c>
      <c r="D288" s="1" t="s">
        <v>321</v>
      </c>
      <c r="E288" s="1" t="s">
        <v>317</v>
      </c>
      <c r="F288" s="1" t="s">
        <v>326</v>
      </c>
      <c r="G288" s="1" t="s">
        <v>322</v>
      </c>
      <c r="H288" s="1" t="s">
        <v>321</v>
      </c>
    </row>
    <row r="289" spans="1:8" hidden="1" x14ac:dyDescent="0.25">
      <c r="A289" s="1" t="s">
        <v>220</v>
      </c>
      <c r="B289" s="1" t="s">
        <v>330</v>
      </c>
      <c r="C289" s="1" t="s">
        <v>320</v>
      </c>
      <c r="D289" s="1" t="s">
        <v>321</v>
      </c>
      <c r="E289" s="1" t="s">
        <v>317</v>
      </c>
      <c r="F289" s="1" t="s">
        <v>326</v>
      </c>
      <c r="G289" s="1" t="s">
        <v>322</v>
      </c>
      <c r="H289" s="1" t="s">
        <v>321</v>
      </c>
    </row>
    <row r="290" spans="1:8" hidden="1" x14ac:dyDescent="0.25">
      <c r="A290" s="1" t="s">
        <v>104</v>
      </c>
      <c r="B290" s="1" t="s">
        <v>333</v>
      </c>
      <c r="C290" s="1" t="s">
        <v>317</v>
      </c>
      <c r="D290" s="1" t="s">
        <v>321</v>
      </c>
      <c r="E290" s="1" t="s">
        <v>318</v>
      </c>
      <c r="F290" s="1" t="s">
        <v>325</v>
      </c>
      <c r="G290" s="1" t="s">
        <v>322</v>
      </c>
      <c r="H290" s="1" t="s">
        <v>321</v>
      </c>
    </row>
    <row r="291" spans="1:8" hidden="1" x14ac:dyDescent="0.25">
      <c r="A291" s="1" t="s">
        <v>45</v>
      </c>
      <c r="B291" s="1" t="s">
        <v>333</v>
      </c>
      <c r="C291" s="1" t="s">
        <v>317</v>
      </c>
      <c r="D291" s="1" t="s">
        <v>321</v>
      </c>
      <c r="E291" s="1" t="s">
        <v>318</v>
      </c>
      <c r="F291" s="1" t="s">
        <v>325</v>
      </c>
      <c r="G291" s="1" t="s">
        <v>322</v>
      </c>
      <c r="H291" s="1" t="s">
        <v>321</v>
      </c>
    </row>
    <row r="292" spans="1:8" hidden="1" x14ac:dyDescent="0.25">
      <c r="A292" s="1" t="s">
        <v>255</v>
      </c>
      <c r="B292" s="1" t="s">
        <v>332</v>
      </c>
      <c r="C292" s="1" t="s">
        <v>320</v>
      </c>
      <c r="D292" s="1" t="s">
        <v>321</v>
      </c>
      <c r="E292" s="1" t="s">
        <v>318</v>
      </c>
      <c r="F292" s="1" t="s">
        <v>325</v>
      </c>
      <c r="G292" s="1" t="s">
        <v>322</v>
      </c>
      <c r="H292" s="1" t="s">
        <v>321</v>
      </c>
    </row>
    <row r="293" spans="1:8" hidden="1" x14ac:dyDescent="0.25">
      <c r="A293" s="1" t="s">
        <v>256</v>
      </c>
      <c r="B293" s="1" t="s">
        <v>333</v>
      </c>
      <c r="C293" s="1" t="s">
        <v>317</v>
      </c>
      <c r="D293" s="1" t="s">
        <v>321</v>
      </c>
      <c r="E293" s="1" t="s">
        <v>318</v>
      </c>
      <c r="F293" s="1" t="s">
        <v>325</v>
      </c>
      <c r="G293" s="1" t="s">
        <v>322</v>
      </c>
      <c r="H293" s="1" t="s">
        <v>321</v>
      </c>
    </row>
    <row r="294" spans="1:8" hidden="1" x14ac:dyDescent="0.25">
      <c r="A294" s="1" t="s">
        <v>222</v>
      </c>
      <c r="B294" s="1" t="s">
        <v>332</v>
      </c>
      <c r="C294" s="1" t="s">
        <v>320</v>
      </c>
      <c r="D294" s="1" t="s">
        <v>321</v>
      </c>
      <c r="E294" s="1" t="s">
        <v>319</v>
      </c>
      <c r="F294" s="1" t="s">
        <v>326</v>
      </c>
      <c r="G294" s="1" t="s">
        <v>322</v>
      </c>
      <c r="H294" s="1" t="s">
        <v>321</v>
      </c>
    </row>
    <row r="295" spans="1:8" hidden="1" x14ac:dyDescent="0.25">
      <c r="A295" s="1" t="s">
        <v>224</v>
      </c>
      <c r="B295" s="1" t="s">
        <v>333</v>
      </c>
      <c r="C295" s="1" t="s">
        <v>317</v>
      </c>
      <c r="D295" s="1" t="s">
        <v>321</v>
      </c>
      <c r="E295" s="1" t="s">
        <v>318</v>
      </c>
      <c r="F295" s="1" t="s">
        <v>325</v>
      </c>
      <c r="G295" s="1" t="s">
        <v>322</v>
      </c>
      <c r="H295" s="1" t="s">
        <v>321</v>
      </c>
    </row>
    <row r="296" spans="1:8" hidden="1" x14ac:dyDescent="0.25">
      <c r="A296" s="1" t="s">
        <v>223</v>
      </c>
      <c r="B296" s="1" t="s">
        <v>332</v>
      </c>
      <c r="C296" s="1" t="s">
        <v>319</v>
      </c>
      <c r="D296" s="1" t="s">
        <v>321</v>
      </c>
      <c r="E296" s="1" t="s">
        <v>319</v>
      </c>
      <c r="F296" s="1" t="s">
        <v>326</v>
      </c>
      <c r="G296" s="1" t="s">
        <v>322</v>
      </c>
      <c r="H296" s="1" t="s">
        <v>321</v>
      </c>
    </row>
    <row r="297" spans="1:8" hidden="1" x14ac:dyDescent="0.25">
      <c r="A297" s="1" t="s">
        <v>225</v>
      </c>
      <c r="B297" s="1" t="s">
        <v>332</v>
      </c>
      <c r="C297" s="1" t="s">
        <v>319</v>
      </c>
      <c r="D297" s="1" t="s">
        <v>321</v>
      </c>
      <c r="E297" s="1" t="s">
        <v>319</v>
      </c>
      <c r="F297" s="1" t="s">
        <v>326</v>
      </c>
      <c r="G297" s="1" t="s">
        <v>322</v>
      </c>
      <c r="H297" s="1" t="s">
        <v>321</v>
      </c>
    </row>
    <row r="298" spans="1:8" hidden="1" x14ac:dyDescent="0.25">
      <c r="A298" s="1" t="s">
        <v>180</v>
      </c>
      <c r="B298" s="1" t="s">
        <v>333</v>
      </c>
      <c r="C298" s="1" t="s">
        <v>317</v>
      </c>
      <c r="D298" s="1" t="s">
        <v>321</v>
      </c>
      <c r="E298" s="1" t="s">
        <v>318</v>
      </c>
      <c r="F298" s="1" t="s">
        <v>325</v>
      </c>
      <c r="G298" s="1" t="s">
        <v>322</v>
      </c>
      <c r="H298" s="1" t="s">
        <v>321</v>
      </c>
    </row>
    <row r="299" spans="1:8" hidden="1" x14ac:dyDescent="0.25">
      <c r="A299" s="1" t="s">
        <v>257</v>
      </c>
      <c r="B299" s="1" t="s">
        <v>333</v>
      </c>
      <c r="C299" s="1" t="s">
        <v>317</v>
      </c>
      <c r="D299" s="1" t="s">
        <v>321</v>
      </c>
      <c r="E299" s="1" t="s">
        <v>318</v>
      </c>
      <c r="F299" s="1" t="s">
        <v>325</v>
      </c>
      <c r="G299" s="1" t="s">
        <v>322</v>
      </c>
      <c r="H299" s="1" t="s">
        <v>321</v>
      </c>
    </row>
    <row r="300" spans="1:8" hidden="1" x14ac:dyDescent="0.25">
      <c r="A300" s="1" t="s">
        <v>258</v>
      </c>
      <c r="B300" s="1" t="s">
        <v>332</v>
      </c>
      <c r="C300" s="1" t="s">
        <v>320</v>
      </c>
      <c r="D300" s="1" t="s">
        <v>321</v>
      </c>
      <c r="E300" s="1" t="s">
        <v>318</v>
      </c>
      <c r="F300" s="1" t="s">
        <v>325</v>
      </c>
      <c r="G300" s="1" t="s">
        <v>322</v>
      </c>
      <c r="H300" s="1" t="s">
        <v>321</v>
      </c>
    </row>
    <row r="301" spans="1:8" hidden="1" x14ac:dyDescent="0.25">
      <c r="A301" s="1" t="s">
        <v>226</v>
      </c>
      <c r="B301" s="1" t="s">
        <v>332</v>
      </c>
      <c r="C301" s="1" t="s">
        <v>320</v>
      </c>
      <c r="D301" s="1" t="s">
        <v>321</v>
      </c>
      <c r="E301" s="1" t="s">
        <v>319</v>
      </c>
      <c r="F301" s="1" t="s">
        <v>326</v>
      </c>
      <c r="G301" s="1" t="s">
        <v>322</v>
      </c>
      <c r="H301" s="1" t="s">
        <v>321</v>
      </c>
    </row>
    <row r="302" spans="1:8" hidden="1" x14ac:dyDescent="0.25">
      <c r="A302" s="1" t="s">
        <v>259</v>
      </c>
      <c r="B302" s="1" t="s">
        <v>333</v>
      </c>
      <c r="C302" s="1" t="s">
        <v>317</v>
      </c>
      <c r="D302" s="1" t="s">
        <v>321</v>
      </c>
      <c r="E302" s="1" t="s">
        <v>318</v>
      </c>
      <c r="F302" s="1" t="s">
        <v>325</v>
      </c>
      <c r="G302" s="1" t="s">
        <v>322</v>
      </c>
      <c r="H302" s="1" t="s">
        <v>321</v>
      </c>
    </row>
    <row r="303" spans="1:8" hidden="1" x14ac:dyDescent="0.25">
      <c r="A303" s="1" t="s">
        <v>260</v>
      </c>
      <c r="B303" s="1" t="s">
        <v>333</v>
      </c>
      <c r="C303" s="1" t="s">
        <v>317</v>
      </c>
      <c r="D303" s="1" t="s">
        <v>321</v>
      </c>
      <c r="E303" s="1" t="s">
        <v>318</v>
      </c>
      <c r="F303" s="1" t="s">
        <v>325</v>
      </c>
      <c r="G303" s="1" t="s">
        <v>322</v>
      </c>
      <c r="H303" s="1" t="s">
        <v>321</v>
      </c>
    </row>
    <row r="304" spans="1:8" hidden="1" x14ac:dyDescent="0.25">
      <c r="A304" s="1" t="s">
        <v>261</v>
      </c>
      <c r="B304" s="1" t="s">
        <v>333</v>
      </c>
      <c r="C304" s="1" t="s">
        <v>317</v>
      </c>
      <c r="D304" s="1" t="s">
        <v>321</v>
      </c>
      <c r="E304" s="1" t="s">
        <v>318</v>
      </c>
      <c r="F304" s="1" t="s">
        <v>325</v>
      </c>
      <c r="G304" s="1" t="s">
        <v>322</v>
      </c>
      <c r="H304" s="1" t="s">
        <v>321</v>
      </c>
    </row>
    <row r="305" spans="1:8" hidden="1" x14ac:dyDescent="0.25">
      <c r="A305" s="1" t="s">
        <v>262</v>
      </c>
      <c r="B305" s="1" t="s">
        <v>333</v>
      </c>
      <c r="C305" s="1" t="s">
        <v>317</v>
      </c>
      <c r="D305" s="1" t="s">
        <v>321</v>
      </c>
      <c r="E305" s="1" t="s">
        <v>318</v>
      </c>
      <c r="F305" s="1" t="s">
        <v>325</v>
      </c>
      <c r="G305" s="1" t="s">
        <v>322</v>
      </c>
      <c r="H305" s="1" t="s">
        <v>321</v>
      </c>
    </row>
    <row r="306" spans="1:8" hidden="1" x14ac:dyDescent="0.25">
      <c r="A306" s="1" t="s">
        <v>39</v>
      </c>
      <c r="B306" s="1" t="s">
        <v>333</v>
      </c>
      <c r="C306" s="1" t="s">
        <v>317</v>
      </c>
      <c r="D306" s="1" t="s">
        <v>321</v>
      </c>
      <c r="E306" s="1" t="s">
        <v>318</v>
      </c>
      <c r="F306" s="1" t="s">
        <v>325</v>
      </c>
      <c r="G306" s="1" t="s">
        <v>322</v>
      </c>
      <c r="H306" s="1" t="s">
        <v>321</v>
      </c>
    </row>
    <row r="307" spans="1:8" hidden="1" x14ac:dyDescent="0.25">
      <c r="A307" s="1" t="s">
        <v>105</v>
      </c>
      <c r="B307" s="1" t="s">
        <v>333</v>
      </c>
      <c r="C307" s="1" t="s">
        <v>317</v>
      </c>
      <c r="D307" s="1" t="s">
        <v>321</v>
      </c>
      <c r="E307" s="1" t="s">
        <v>318</v>
      </c>
      <c r="F307" s="1" t="s">
        <v>325</v>
      </c>
      <c r="G307" s="1" t="s">
        <v>322</v>
      </c>
      <c r="H307" s="1" t="s">
        <v>321</v>
      </c>
    </row>
    <row r="308" spans="1:8" hidden="1" x14ac:dyDescent="0.25">
      <c r="A308" s="1" t="s">
        <v>40</v>
      </c>
      <c r="B308" s="1" t="s">
        <v>332</v>
      </c>
      <c r="C308" s="1" t="s">
        <v>320</v>
      </c>
      <c r="D308" s="1" t="s">
        <v>321</v>
      </c>
      <c r="E308" s="1" t="s">
        <v>317</v>
      </c>
      <c r="F308" s="1" t="s">
        <v>326</v>
      </c>
      <c r="G308" s="1" t="s">
        <v>322</v>
      </c>
      <c r="H308" s="1" t="s">
        <v>321</v>
      </c>
    </row>
    <row r="309" spans="1:8" hidden="1" x14ac:dyDescent="0.25">
      <c r="A309" s="1" t="s">
        <v>181</v>
      </c>
      <c r="B309" s="1" t="s">
        <v>331</v>
      </c>
      <c r="C309" s="1" t="s">
        <v>319</v>
      </c>
      <c r="D309" s="1" t="s">
        <v>321</v>
      </c>
      <c r="E309" s="1" t="s">
        <v>317</v>
      </c>
      <c r="F309" s="1" t="s">
        <v>326</v>
      </c>
      <c r="G309" s="1" t="s">
        <v>322</v>
      </c>
      <c r="H309" s="1" t="s">
        <v>321</v>
      </c>
    </row>
    <row r="310" spans="1:8" hidden="1" x14ac:dyDescent="0.25">
      <c r="A310" s="1" t="s">
        <v>122</v>
      </c>
      <c r="B310" s="1" t="s">
        <v>333</v>
      </c>
      <c r="C310" s="1" t="s">
        <v>317</v>
      </c>
      <c r="D310" s="1" t="s">
        <v>321</v>
      </c>
      <c r="E310" s="1" t="s">
        <v>318</v>
      </c>
      <c r="F310" s="1" t="s">
        <v>325</v>
      </c>
      <c r="G310" s="1" t="s">
        <v>322</v>
      </c>
      <c r="H310" s="1" t="s">
        <v>321</v>
      </c>
    </row>
    <row r="311" spans="1:8" hidden="1" x14ac:dyDescent="0.25">
      <c r="A311" s="1" t="s">
        <v>206</v>
      </c>
      <c r="B311" s="1" t="s">
        <v>332</v>
      </c>
      <c r="C311" s="1" t="s">
        <v>320</v>
      </c>
      <c r="D311" s="1" t="s">
        <v>321</v>
      </c>
      <c r="E311" s="1" t="s">
        <v>318</v>
      </c>
      <c r="F311" s="1" t="s">
        <v>325</v>
      </c>
      <c r="G311" s="1" t="s">
        <v>322</v>
      </c>
      <c r="H311" s="1" t="s">
        <v>321</v>
      </c>
    </row>
    <row r="312" spans="1:8" hidden="1" x14ac:dyDescent="0.25">
      <c r="A312" s="1" t="s">
        <v>131</v>
      </c>
      <c r="B312" s="1" t="s">
        <v>331</v>
      </c>
      <c r="C312" s="1" t="s">
        <v>319</v>
      </c>
      <c r="D312" s="1" t="s">
        <v>321</v>
      </c>
      <c r="E312" s="1" t="s">
        <v>317</v>
      </c>
      <c r="F312" s="1" t="s">
        <v>326</v>
      </c>
      <c r="G312" s="1" t="s">
        <v>322</v>
      </c>
      <c r="H312" s="1" t="s">
        <v>321</v>
      </c>
    </row>
    <row r="313" spans="1:8" hidden="1" x14ac:dyDescent="0.25">
      <c r="A313" s="1" t="s">
        <v>149</v>
      </c>
      <c r="B313" s="1" t="s">
        <v>333</v>
      </c>
      <c r="C313" s="1" t="s">
        <v>317</v>
      </c>
      <c r="D313" s="1" t="s">
        <v>321</v>
      </c>
      <c r="E313" s="1" t="s">
        <v>318</v>
      </c>
      <c r="F313" s="1" t="s">
        <v>325</v>
      </c>
      <c r="G313" s="1" t="s">
        <v>322</v>
      </c>
      <c r="H313" s="1" t="s">
        <v>321</v>
      </c>
    </row>
    <row r="314" spans="1:8" hidden="1" x14ac:dyDescent="0.25">
      <c r="A314" s="1" t="s">
        <v>153</v>
      </c>
      <c r="B314" s="1" t="s">
        <v>333</v>
      </c>
      <c r="C314" s="1" t="s">
        <v>317</v>
      </c>
      <c r="D314" s="1" t="s">
        <v>321</v>
      </c>
      <c r="E314" s="1" t="s">
        <v>318</v>
      </c>
      <c r="F314" s="1" t="s">
        <v>325</v>
      </c>
      <c r="G314" s="1" t="s">
        <v>322</v>
      </c>
      <c r="H314" s="1" t="s">
        <v>321</v>
      </c>
    </row>
    <row r="315" spans="1:8" hidden="1" x14ac:dyDescent="0.25">
      <c r="A315" s="1" t="s">
        <v>41</v>
      </c>
      <c r="B315" s="1" t="s">
        <v>332</v>
      </c>
      <c r="C315" s="1" t="s">
        <v>320</v>
      </c>
      <c r="D315" s="1" t="s">
        <v>321</v>
      </c>
      <c r="E315" s="1" t="s">
        <v>318</v>
      </c>
      <c r="F315" s="1" t="s">
        <v>325</v>
      </c>
      <c r="G315" s="1" t="s">
        <v>322</v>
      </c>
      <c r="H315" s="1" t="s">
        <v>321</v>
      </c>
    </row>
    <row r="318" spans="1:8" ht="30" customHeight="1" x14ac:dyDescent="0.3">
      <c r="A318"/>
      <c r="B318"/>
      <c r="C318"/>
      <c r="D318" s="444" t="s">
        <v>600</v>
      </c>
      <c r="E318" s="445"/>
      <c r="F318" s="444" t="s">
        <v>601</v>
      </c>
      <c r="G318" s="446"/>
      <c r="H318" s="446"/>
    </row>
    <row r="319" spans="1:8" ht="30" customHeight="1" x14ac:dyDescent="0.25">
      <c r="A319" s="255" t="s">
        <v>602</v>
      </c>
      <c r="B319" s="255" t="s">
        <v>603</v>
      </c>
      <c r="C319" s="256" t="s">
        <v>604</v>
      </c>
      <c r="D319" s="256" t="s">
        <v>605</v>
      </c>
      <c r="E319" s="272" t="s">
        <v>606</v>
      </c>
      <c r="F319" s="256" t="s">
        <v>607</v>
      </c>
      <c r="G319" s="256" t="s">
        <v>608</v>
      </c>
      <c r="H319" s="257" t="s">
        <v>609</v>
      </c>
    </row>
    <row r="320" spans="1:8" ht="30" customHeight="1" x14ac:dyDescent="0.25">
      <c r="A320" s="258" t="s">
        <v>610</v>
      </c>
      <c r="B320" s="259" t="s">
        <v>610</v>
      </c>
      <c r="C320" s="260"/>
      <c r="D320" s="268"/>
      <c r="E320" s="273"/>
      <c r="F320" s="270"/>
      <c r="G320" s="260"/>
      <c r="H320" s="260"/>
    </row>
    <row r="321" spans="1:8" ht="30" customHeight="1" x14ac:dyDescent="0.25">
      <c r="A321" s="258" t="s">
        <v>611</v>
      </c>
      <c r="B321" s="259" t="s">
        <v>611</v>
      </c>
      <c r="C321" s="260"/>
      <c r="D321" s="268"/>
      <c r="E321" s="273"/>
      <c r="F321" s="270"/>
      <c r="G321" s="260"/>
      <c r="H321" s="260"/>
    </row>
    <row r="322" spans="1:8" ht="30" customHeight="1" thickBot="1" x14ac:dyDescent="0.3">
      <c r="A322" s="258" t="s">
        <v>612</v>
      </c>
      <c r="B322" s="259" t="s">
        <v>613</v>
      </c>
      <c r="C322" s="260"/>
      <c r="D322" s="269"/>
      <c r="E322" s="276"/>
      <c r="F322" s="271"/>
      <c r="G322" s="266"/>
      <c r="H322" s="266"/>
    </row>
    <row r="323" spans="1:8" ht="30" customHeight="1" thickBot="1" x14ac:dyDescent="0.3">
      <c r="A323" s="258" t="s">
        <v>614</v>
      </c>
      <c r="B323" s="259" t="s">
        <v>615</v>
      </c>
      <c r="C323" s="261"/>
      <c r="D323" s="264"/>
      <c r="E323" s="262"/>
      <c r="F323" s="274"/>
      <c r="G323" s="265"/>
      <c r="H323" s="264"/>
    </row>
    <row r="324" spans="1:8" ht="30" customHeight="1" thickBot="1" x14ac:dyDescent="0.3">
      <c r="A324" s="258" t="s">
        <v>616</v>
      </c>
      <c r="B324" s="259" t="s">
        <v>617</v>
      </c>
      <c r="C324" s="260"/>
      <c r="D324" s="264"/>
      <c r="E324" s="262"/>
      <c r="F324" s="275"/>
      <c r="G324" s="267"/>
      <c r="H324" s="264"/>
    </row>
    <row r="325" spans="1:8" ht="30" customHeight="1" x14ac:dyDescent="0.25">
      <c r="A325" s="258" t="s">
        <v>618</v>
      </c>
      <c r="B325" s="259" t="s">
        <v>619</v>
      </c>
      <c r="C325" s="260"/>
      <c r="D325" s="263"/>
      <c r="E325" s="277"/>
      <c r="F325" s="260"/>
      <c r="G325" s="260"/>
      <c r="H325" s="260"/>
    </row>
    <row r="326" spans="1:8" ht="30" customHeight="1" x14ac:dyDescent="0.25">
      <c r="A326" s="258" t="s">
        <v>620</v>
      </c>
      <c r="B326" s="259" t="s">
        <v>620</v>
      </c>
      <c r="C326" s="260"/>
      <c r="D326" s="263"/>
      <c r="E326" s="263"/>
      <c r="F326" s="260"/>
      <c r="G326" s="260"/>
      <c r="H326" s="260"/>
    </row>
    <row r="1048562" spans="2:2" x14ac:dyDescent="0.25">
      <c r="B1048562" s="1"/>
    </row>
  </sheetData>
  <autoFilter ref="A2:H315" xr:uid="{FACA74FF-2429-4A46-B76D-DE294E52C586}">
    <filterColumn colId="0">
      <filters>
        <filter val="A Arnoia"/>
      </filters>
    </filterColumn>
    <sortState xmlns:xlrd2="http://schemas.microsoft.com/office/spreadsheetml/2017/richdata2" ref="A3:H315">
      <sortCondition ref="A2:A315"/>
    </sortState>
  </autoFilter>
  <mergeCells count="4">
    <mergeCell ref="E1:H1"/>
    <mergeCell ref="B1:D1"/>
    <mergeCell ref="D318:E318"/>
    <mergeCell ref="F318:H318"/>
  </mergeCells>
  <dataValidations disablePrompts="1" count="1">
    <dataValidation allowBlank="1" showInputMessage="1" showErrorMessage="1" prompt="Marco indicativo en el que prevé que cambien la frecuencia o intensidad de los riesgos:_x000a_- a corto plazo: 0-5 años_x000a_- a medio plazo: 5-15 años_x000a_- a largo plazo: en más de 15 años" sqref="H319" xr:uid="{8222D447-3E6B-493B-8C5F-CC6ECF89486D}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08999-D2EF-40B8-BC48-BCAF905BF207}">
  <dimension ref="B2:E10"/>
  <sheetViews>
    <sheetView workbookViewId="0">
      <selection activeCell="D7" sqref="D7"/>
    </sheetView>
  </sheetViews>
  <sheetFormatPr baseColWidth="10" defaultRowHeight="14.4" x14ac:dyDescent="0.3"/>
  <cols>
    <col min="1" max="1" width="4" customWidth="1"/>
    <col min="2" max="2" width="25" bestFit="1" customWidth="1"/>
    <col min="3" max="4" width="25.77734375" customWidth="1"/>
  </cols>
  <sheetData>
    <row r="2" spans="2:5" x14ac:dyDescent="0.3">
      <c r="B2" t="s">
        <v>524</v>
      </c>
    </row>
    <row r="3" spans="2:5" ht="30" customHeight="1" x14ac:dyDescent="0.3">
      <c r="B3" s="429" t="s">
        <v>511</v>
      </c>
      <c r="C3" s="430" t="s">
        <v>519</v>
      </c>
      <c r="D3" s="430"/>
    </row>
    <row r="4" spans="2:5" ht="30" customHeight="1" thickBot="1" x14ac:dyDescent="0.35">
      <c r="B4" s="429"/>
      <c r="C4" s="194" t="s">
        <v>512</v>
      </c>
      <c r="D4" s="194" t="s">
        <v>513</v>
      </c>
    </row>
    <row r="5" spans="2:5" ht="30" customHeight="1" thickBot="1" x14ac:dyDescent="0.35">
      <c r="B5" s="193" t="s">
        <v>514</v>
      </c>
      <c r="C5" s="197">
        <f>'ISE1'!J24</f>
        <v>0</v>
      </c>
      <c r="D5" s="198">
        <f>'ISE1'!J33</f>
        <v>0</v>
      </c>
    </row>
    <row r="6" spans="2:5" ht="30" customHeight="1" thickBot="1" x14ac:dyDescent="0.35">
      <c r="B6" s="193" t="s">
        <v>515</v>
      </c>
      <c r="C6" s="198">
        <f>'ISE1'!J25</f>
        <v>0</v>
      </c>
      <c r="D6" s="338">
        <f>'ISE1'!J34</f>
        <v>0</v>
      </c>
    </row>
    <row r="7" spans="2:5" ht="30" customHeight="1" thickBot="1" x14ac:dyDescent="0.35">
      <c r="B7" s="190" t="s">
        <v>516</v>
      </c>
      <c r="C7" s="199"/>
      <c r="D7" s="198">
        <f>'ISE3'!Q13</f>
        <v>0</v>
      </c>
    </row>
    <row r="8" spans="2:5" ht="30" customHeight="1" thickBot="1" x14ac:dyDescent="0.35">
      <c r="B8" s="190" t="s">
        <v>517</v>
      </c>
      <c r="C8" s="200"/>
      <c r="D8" s="198">
        <f>'ISE4'!Q8</f>
        <v>0</v>
      </c>
    </row>
    <row r="9" spans="2:5" ht="30" customHeight="1" thickBot="1" x14ac:dyDescent="0.35">
      <c r="B9" s="195" t="s">
        <v>518</v>
      </c>
      <c r="C9" s="246"/>
      <c r="D9" s="338">
        <f>'ISE2'!J8</f>
        <v>100</v>
      </c>
    </row>
    <row r="10" spans="2:5" ht="30" customHeight="1" thickBot="1" x14ac:dyDescent="0.35">
      <c r="B10" s="190" t="s">
        <v>396</v>
      </c>
      <c r="C10" s="341">
        <f>C5+C6</f>
        <v>0</v>
      </c>
      <c r="D10" s="198">
        <f>SUM(D5:D9)</f>
        <v>100</v>
      </c>
      <c r="E10" t="s">
        <v>593</v>
      </c>
    </row>
  </sheetData>
  <mergeCells count="2">
    <mergeCell ref="B3:B4"/>
    <mergeCell ref="C3:D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FA4FA-10C8-4ABB-9E40-6D22C1A9C9E8}">
  <dimension ref="A1:Y108"/>
  <sheetViews>
    <sheetView topLeftCell="A44" zoomScale="90" zoomScaleNormal="90" workbookViewId="0">
      <selection activeCell="A25" sqref="A25:A27"/>
    </sheetView>
  </sheetViews>
  <sheetFormatPr baseColWidth="10" defaultRowHeight="14.4" x14ac:dyDescent="0.3"/>
  <cols>
    <col min="1" max="1" width="74.44140625" style="301" bestFit="1" customWidth="1"/>
    <col min="2" max="14" width="12.77734375" style="301" customWidth="1"/>
    <col min="15" max="18" width="13.77734375" style="301" customWidth="1"/>
    <col min="19" max="19" width="16.109375" style="301" customWidth="1"/>
    <col min="20" max="20" width="12.77734375" style="301" customWidth="1"/>
    <col min="21" max="21" width="48.21875" style="301" customWidth="1"/>
    <col min="22" max="24" width="12.77734375" style="301" customWidth="1"/>
    <col min="25" max="16384" width="11.5546875" style="301"/>
  </cols>
  <sheetData>
    <row r="1" spans="1:25" x14ac:dyDescent="0.3">
      <c r="A1" s="344" t="s">
        <v>570</v>
      </c>
    </row>
    <row r="2" spans="1:25" x14ac:dyDescent="0.3">
      <c r="U2" s="301" t="s">
        <v>526</v>
      </c>
    </row>
    <row r="3" spans="1:25" ht="58.2" thickBot="1" x14ac:dyDescent="0.35">
      <c r="A3" s="345" t="s">
        <v>569</v>
      </c>
      <c r="B3" s="346" t="s">
        <v>425</v>
      </c>
      <c r="C3" s="347" t="s">
        <v>426</v>
      </c>
      <c r="D3" s="347" t="s">
        <v>427</v>
      </c>
      <c r="E3" s="347" t="s">
        <v>428</v>
      </c>
      <c r="F3" s="348" t="s">
        <v>430</v>
      </c>
      <c r="G3" s="348" t="s">
        <v>431</v>
      </c>
      <c r="H3" s="347" t="s">
        <v>429</v>
      </c>
      <c r="I3" s="348" t="s">
        <v>567</v>
      </c>
      <c r="J3" s="348" t="s">
        <v>537</v>
      </c>
      <c r="K3" s="348" t="s">
        <v>539</v>
      </c>
      <c r="L3" s="348" t="s">
        <v>538</v>
      </c>
      <c r="M3" s="348" t="s">
        <v>540</v>
      </c>
      <c r="N3" s="348" t="s">
        <v>541</v>
      </c>
      <c r="O3" s="349" t="s">
        <v>571</v>
      </c>
      <c r="P3" s="350" t="s">
        <v>529</v>
      </c>
      <c r="Q3" s="419"/>
      <c r="R3" s="351" t="s">
        <v>528</v>
      </c>
      <c r="U3" s="352" t="s">
        <v>343</v>
      </c>
      <c r="V3" s="353" t="s">
        <v>527</v>
      </c>
      <c r="W3" s="353" t="s">
        <v>529</v>
      </c>
      <c r="X3" s="353" t="s">
        <v>530</v>
      </c>
      <c r="Y3" s="354"/>
    </row>
    <row r="4" spans="1:25" ht="30" customHeight="1" thickBot="1" x14ac:dyDescent="0.35">
      <c r="A4" s="342" t="s">
        <v>350</v>
      </c>
      <c r="B4" s="342"/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225">
        <f>SUM(B4:N4)</f>
        <v>0</v>
      </c>
      <c r="P4" s="355"/>
      <c r="Q4" s="356"/>
      <c r="U4" s="357" t="str">
        <f>A7</f>
        <v>Medidas trasversales</v>
      </c>
      <c r="V4" s="248">
        <f>O7</f>
        <v>0</v>
      </c>
      <c r="W4" s="248">
        <f>P7</f>
        <v>0</v>
      </c>
      <c r="X4" s="248">
        <f>R57</f>
        <v>0</v>
      </c>
    </row>
    <row r="5" spans="1:25" ht="30" customHeight="1" thickBot="1" x14ac:dyDescent="0.35">
      <c r="A5" s="342" t="s">
        <v>351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225">
        <f t="shared" ref="O5:O6" si="0">SUM(B5:N5)</f>
        <v>0</v>
      </c>
      <c r="P5" s="355"/>
      <c r="Q5" s="356"/>
      <c r="R5" s="351"/>
      <c r="T5" s="491"/>
      <c r="U5" s="359" t="str">
        <f>A12</f>
        <v>Edificios, equipamientos e instalaciones municipales</v>
      </c>
      <c r="V5" s="248">
        <f>O12</f>
        <v>0</v>
      </c>
      <c r="W5" s="248">
        <f>P12</f>
        <v>0</v>
      </c>
      <c r="X5" s="248">
        <f>R62</f>
        <v>0</v>
      </c>
    </row>
    <row r="6" spans="1:25" ht="30" customHeight="1" thickBot="1" x14ac:dyDescent="0.35">
      <c r="A6" s="342" t="s">
        <v>621</v>
      </c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225">
        <f t="shared" si="0"/>
        <v>0</v>
      </c>
      <c r="P6" s="355"/>
      <c r="Q6" s="356"/>
      <c r="R6" s="351"/>
      <c r="T6" s="491"/>
      <c r="U6" s="359" t="str">
        <f>A16</f>
        <v>Edificios, equipamientos e instalaciones terciarias (no municipales)</v>
      </c>
      <c r="V6" s="248">
        <f>O16</f>
        <v>0</v>
      </c>
      <c r="W6" s="248">
        <f>P16</f>
        <v>0</v>
      </c>
      <c r="X6" s="248">
        <f>R66</f>
        <v>0</v>
      </c>
    </row>
    <row r="7" spans="1:25" ht="30" customHeight="1" thickBot="1" x14ac:dyDescent="0.35">
      <c r="A7" s="345" t="s">
        <v>337</v>
      </c>
      <c r="B7" s="360">
        <f>SUM(B4:B6)</f>
        <v>0</v>
      </c>
      <c r="C7" s="360">
        <f t="shared" ref="C7:N7" si="1">SUM(C4:C6)</f>
        <v>0</v>
      </c>
      <c r="D7" s="360">
        <f t="shared" si="1"/>
        <v>0</v>
      </c>
      <c r="E7" s="360">
        <f t="shared" si="1"/>
        <v>0</v>
      </c>
      <c r="F7" s="360">
        <f t="shared" si="1"/>
        <v>0</v>
      </c>
      <c r="G7" s="360">
        <f t="shared" si="1"/>
        <v>0</v>
      </c>
      <c r="H7" s="360">
        <f t="shared" si="1"/>
        <v>0</v>
      </c>
      <c r="I7" s="360">
        <f t="shared" si="1"/>
        <v>0</v>
      </c>
      <c r="J7" s="360">
        <f t="shared" si="1"/>
        <v>0</v>
      </c>
      <c r="K7" s="360">
        <f t="shared" si="1"/>
        <v>0</v>
      </c>
      <c r="L7" s="360">
        <f t="shared" si="1"/>
        <v>0</v>
      </c>
      <c r="M7" s="360">
        <f t="shared" si="1"/>
        <v>0</v>
      </c>
      <c r="N7" s="360">
        <f t="shared" si="1"/>
        <v>0</v>
      </c>
      <c r="O7" s="248">
        <f>SUM(O4:O6)</f>
        <v>0</v>
      </c>
      <c r="P7" s="248">
        <f>SUM(P4:P6)</f>
        <v>0</v>
      </c>
      <c r="Q7" s="371"/>
      <c r="T7" s="491"/>
      <c r="U7" s="357" t="str">
        <f>A20</f>
        <v>Edificios residenciales</v>
      </c>
      <c r="V7" s="248">
        <f>O20</f>
        <v>0</v>
      </c>
      <c r="W7" s="248">
        <f>P20</f>
        <v>0</v>
      </c>
      <c r="X7" s="248">
        <f>R70</f>
        <v>0</v>
      </c>
    </row>
    <row r="8" spans="1:25" ht="58.2" thickBot="1" x14ac:dyDescent="0.35">
      <c r="A8" s="361" t="s">
        <v>338</v>
      </c>
      <c r="B8" s="361"/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49" t="s">
        <v>571</v>
      </c>
      <c r="P8" s="350" t="s">
        <v>529</v>
      </c>
      <c r="Q8" s="419"/>
      <c r="R8" s="351" t="s">
        <v>528</v>
      </c>
      <c r="U8" s="357" t="str">
        <f>A24</f>
        <v>Industria</v>
      </c>
      <c r="V8" s="248">
        <f>O24</f>
        <v>0</v>
      </c>
      <c r="W8" s="248">
        <f>P24</f>
        <v>0</v>
      </c>
      <c r="X8" s="248">
        <f>R74</f>
        <v>0</v>
      </c>
    </row>
    <row r="9" spans="1:25" s="305" customFormat="1" ht="30" customHeight="1" thickBot="1" x14ac:dyDescent="0.35">
      <c r="A9" s="13" t="s">
        <v>352</v>
      </c>
      <c r="B9" s="343"/>
      <c r="C9" s="343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225">
        <f t="shared" ref="O9:O11" si="2">SUM(B9:N9)</f>
        <v>0</v>
      </c>
      <c r="P9" s="355"/>
      <c r="Q9" s="356"/>
      <c r="R9" s="421"/>
      <c r="U9" s="362" t="str">
        <f>A37</f>
        <v>Transporte</v>
      </c>
      <c r="V9" s="248">
        <f>O37</f>
        <v>0</v>
      </c>
      <c r="W9" s="248">
        <f>P37</f>
        <v>0</v>
      </c>
      <c r="X9" s="248">
        <f>R78</f>
        <v>0</v>
      </c>
    </row>
    <row r="10" spans="1:25" s="305" customFormat="1" ht="30" customHeight="1" thickBot="1" x14ac:dyDescent="0.35">
      <c r="A10" s="13" t="s">
        <v>353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225">
        <f t="shared" si="2"/>
        <v>0</v>
      </c>
      <c r="P10" s="355"/>
      <c r="Q10" s="356"/>
      <c r="R10" s="421"/>
      <c r="U10" s="362" t="str">
        <f>A41</f>
        <v>Producción local de electricidad</v>
      </c>
      <c r="V10" s="248">
        <f>O41</f>
        <v>0</v>
      </c>
      <c r="W10" s="248">
        <f>P41</f>
        <v>0</v>
      </c>
      <c r="X10" s="248">
        <f>R91</f>
        <v>0</v>
      </c>
    </row>
    <row r="11" spans="1:25" s="305" customFormat="1" ht="30" customHeight="1" thickBot="1" x14ac:dyDescent="0.35">
      <c r="A11" s="13" t="s">
        <v>622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225">
        <f t="shared" si="2"/>
        <v>0</v>
      </c>
      <c r="P11" s="355"/>
      <c r="Q11" s="356"/>
      <c r="R11" s="421"/>
      <c r="U11" s="363" t="str">
        <f>A45</f>
        <v>Producción calor-frío local</v>
      </c>
      <c r="V11" s="248">
        <f>O45</f>
        <v>0</v>
      </c>
      <c r="W11" s="248">
        <f>P45</f>
        <v>0</v>
      </c>
      <c r="X11" s="248">
        <f>R95</f>
        <v>0</v>
      </c>
    </row>
    <row r="12" spans="1:25" ht="30" customHeight="1" thickBot="1" x14ac:dyDescent="0.35">
      <c r="A12" s="345" t="s">
        <v>345</v>
      </c>
      <c r="B12" s="360">
        <f t="shared" ref="B12:P12" si="3">SUM(B9:B11)</f>
        <v>0</v>
      </c>
      <c r="C12" s="360">
        <f t="shared" si="3"/>
        <v>0</v>
      </c>
      <c r="D12" s="360">
        <f t="shared" si="3"/>
        <v>0</v>
      </c>
      <c r="E12" s="360">
        <f t="shared" si="3"/>
        <v>0</v>
      </c>
      <c r="F12" s="360">
        <f t="shared" si="3"/>
        <v>0</v>
      </c>
      <c r="G12" s="360">
        <f t="shared" si="3"/>
        <v>0</v>
      </c>
      <c r="H12" s="360">
        <f t="shared" si="3"/>
        <v>0</v>
      </c>
      <c r="I12" s="360">
        <f t="shared" si="3"/>
        <v>0</v>
      </c>
      <c r="J12" s="360">
        <f t="shared" si="3"/>
        <v>0</v>
      </c>
      <c r="K12" s="360">
        <f t="shared" si="3"/>
        <v>0</v>
      </c>
      <c r="L12" s="360">
        <f t="shared" si="3"/>
        <v>0</v>
      </c>
      <c r="M12" s="360">
        <f t="shared" si="3"/>
        <v>0</v>
      </c>
      <c r="N12" s="360">
        <f t="shared" si="3"/>
        <v>0</v>
      </c>
      <c r="O12" s="248">
        <f t="shared" si="3"/>
        <v>0</v>
      </c>
      <c r="P12" s="248">
        <f t="shared" si="3"/>
        <v>0</v>
      </c>
      <c r="Q12" s="371"/>
      <c r="R12" s="371"/>
      <c r="U12" s="357" t="str">
        <f>A101</f>
        <v>Residuos</v>
      </c>
      <c r="V12" s="248"/>
      <c r="W12" s="248"/>
      <c r="X12" s="248">
        <f>R101</f>
        <v>0</v>
      </c>
    </row>
    <row r="13" spans="1:25" s="305" customFormat="1" ht="30" customHeight="1" thickBot="1" x14ac:dyDescent="0.35">
      <c r="A13" s="13" t="s">
        <v>637</v>
      </c>
      <c r="B13" s="342"/>
      <c r="C13" s="342"/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225">
        <f t="shared" ref="O13:O15" si="4">SUM(B13:N13)</f>
        <v>0</v>
      </c>
      <c r="P13" s="355"/>
      <c r="Q13" s="356"/>
      <c r="R13" s="421"/>
      <c r="U13" s="362" t="str">
        <f>A105</f>
        <v>Otros</v>
      </c>
      <c r="V13" s="248"/>
      <c r="W13" s="248"/>
      <c r="X13" s="248">
        <f ca="1">R105</f>
        <v>0</v>
      </c>
    </row>
    <row r="14" spans="1:25" s="305" customFormat="1" ht="30" customHeight="1" thickBot="1" x14ac:dyDescent="0.35">
      <c r="A14" s="13" t="s">
        <v>638</v>
      </c>
      <c r="B14" s="342"/>
      <c r="C14" s="342"/>
      <c r="D14" s="342"/>
      <c r="E14" s="342"/>
      <c r="F14" s="342"/>
      <c r="G14" s="342"/>
      <c r="H14" s="342"/>
      <c r="I14" s="342"/>
      <c r="J14" s="342"/>
      <c r="K14" s="342"/>
      <c r="L14" s="342"/>
      <c r="M14" s="342"/>
      <c r="N14" s="342"/>
      <c r="O14" s="225">
        <f t="shared" si="4"/>
        <v>0</v>
      </c>
      <c r="P14" s="355"/>
      <c r="Q14" s="356"/>
      <c r="R14" s="421"/>
      <c r="U14" s="362" t="s">
        <v>433</v>
      </c>
      <c r="V14" s="248">
        <f>SUM(V4:V13)</f>
        <v>0</v>
      </c>
      <c r="W14" s="248">
        <f>SUM(W4:W13)</f>
        <v>0</v>
      </c>
      <c r="X14" s="248">
        <f ca="1">SUM(X4:X13)</f>
        <v>0</v>
      </c>
    </row>
    <row r="15" spans="1:25" s="305" customFormat="1" ht="30" customHeight="1" thickBot="1" x14ac:dyDescent="0.35">
      <c r="A15" s="13" t="s">
        <v>636</v>
      </c>
      <c r="B15" s="342"/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225">
        <f t="shared" si="4"/>
        <v>0</v>
      </c>
      <c r="P15" s="355"/>
      <c r="Q15" s="356"/>
      <c r="R15" s="421"/>
    </row>
    <row r="16" spans="1:25" ht="30" customHeight="1" thickBot="1" x14ac:dyDescent="0.35">
      <c r="A16" s="345" t="s">
        <v>346</v>
      </c>
      <c r="B16" s="360">
        <f>SUM(B13:B15)</f>
        <v>0</v>
      </c>
      <c r="C16" s="360">
        <f t="shared" ref="C16" si="5">SUM(C13:C15)</f>
        <v>0</v>
      </c>
      <c r="D16" s="360">
        <f t="shared" ref="D16" si="6">SUM(D13:D15)</f>
        <v>0</v>
      </c>
      <c r="E16" s="360">
        <f t="shared" ref="E16" si="7">SUM(E13:E15)</f>
        <v>0</v>
      </c>
      <c r="F16" s="360">
        <f t="shared" ref="F16" si="8">SUM(F13:F15)</f>
        <v>0</v>
      </c>
      <c r="G16" s="360">
        <f t="shared" ref="G16" si="9">SUM(G13:G15)</f>
        <v>0</v>
      </c>
      <c r="H16" s="360">
        <f t="shared" ref="H16" si="10">SUM(H13:H15)</f>
        <v>0</v>
      </c>
      <c r="I16" s="360">
        <f t="shared" ref="I16" si="11">SUM(I13:I15)</f>
        <v>0</v>
      </c>
      <c r="J16" s="360">
        <f t="shared" ref="J16" si="12">SUM(J13:J15)</f>
        <v>0</v>
      </c>
      <c r="K16" s="360">
        <f t="shared" ref="K16" si="13">SUM(K13:K15)</f>
        <v>0</v>
      </c>
      <c r="L16" s="360">
        <f t="shared" ref="L16" si="14">SUM(L13:L15)</f>
        <v>0</v>
      </c>
      <c r="M16" s="360">
        <f t="shared" ref="M16" si="15">SUM(M13:M15)</f>
        <v>0</v>
      </c>
      <c r="N16" s="360">
        <f t="shared" ref="N16" si="16">SUM(N13:N15)</f>
        <v>0</v>
      </c>
      <c r="O16" s="248">
        <f>SUM(O13:O15)</f>
        <v>0</v>
      </c>
      <c r="P16" s="248">
        <f>SUM(P13:P15)</f>
        <v>0</v>
      </c>
      <c r="Q16" s="371"/>
      <c r="R16" s="371"/>
    </row>
    <row r="17" spans="1:18" ht="30" customHeight="1" x14ac:dyDescent="0.3">
      <c r="A17" s="13" t="s">
        <v>354</v>
      </c>
      <c r="B17" s="342"/>
      <c r="C17" s="342"/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2"/>
      <c r="O17" s="225">
        <f t="shared" ref="O17:O19" si="17">SUM(B17:N17)</f>
        <v>0</v>
      </c>
      <c r="P17" s="355"/>
      <c r="Q17" s="356"/>
      <c r="R17" s="421"/>
    </row>
    <row r="18" spans="1:18" ht="30" customHeight="1" x14ac:dyDescent="0.3">
      <c r="A18" s="13" t="s">
        <v>355</v>
      </c>
      <c r="B18" s="342"/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225">
        <f t="shared" si="17"/>
        <v>0</v>
      </c>
      <c r="P18" s="355"/>
      <c r="Q18" s="356"/>
      <c r="R18" s="421"/>
    </row>
    <row r="19" spans="1:18" ht="30" customHeight="1" thickBot="1" x14ac:dyDescent="0.35">
      <c r="A19" s="13" t="s">
        <v>623</v>
      </c>
      <c r="B19" s="342"/>
      <c r="C19" s="342"/>
      <c r="D19" s="34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225">
        <f t="shared" si="17"/>
        <v>0</v>
      </c>
      <c r="P19" s="355"/>
      <c r="Q19" s="356"/>
      <c r="R19" s="421"/>
    </row>
    <row r="20" spans="1:18" ht="30" customHeight="1" thickBot="1" x14ac:dyDescent="0.35">
      <c r="A20" s="345" t="s">
        <v>339</v>
      </c>
      <c r="B20" s="360">
        <f>SUM(B17:B19)</f>
        <v>0</v>
      </c>
      <c r="C20" s="360">
        <f t="shared" ref="C20" si="18">SUM(C17:C19)</f>
        <v>0</v>
      </c>
      <c r="D20" s="360">
        <f t="shared" ref="D20" si="19">SUM(D17:D19)</f>
        <v>0</v>
      </c>
      <c r="E20" s="360">
        <f t="shared" ref="E20" si="20">SUM(E17:E19)</f>
        <v>0</v>
      </c>
      <c r="F20" s="360">
        <f t="shared" ref="F20" si="21">SUM(F17:F19)</f>
        <v>0</v>
      </c>
      <c r="G20" s="360">
        <f t="shared" ref="G20" si="22">SUM(G17:G19)</f>
        <v>0</v>
      </c>
      <c r="H20" s="360">
        <f t="shared" ref="H20" si="23">SUM(H17:H19)</f>
        <v>0</v>
      </c>
      <c r="I20" s="360">
        <f t="shared" ref="I20" si="24">SUM(I17:I19)</f>
        <v>0</v>
      </c>
      <c r="J20" s="360">
        <f t="shared" ref="J20" si="25">SUM(J17:J19)</f>
        <v>0</v>
      </c>
      <c r="K20" s="360">
        <f t="shared" ref="K20" si="26">SUM(K17:K19)</f>
        <v>0</v>
      </c>
      <c r="L20" s="360">
        <f t="shared" ref="L20" si="27">SUM(L17:L19)</f>
        <v>0</v>
      </c>
      <c r="M20" s="360">
        <f t="shared" ref="M20" si="28">SUM(M17:M19)</f>
        <v>0</v>
      </c>
      <c r="N20" s="360">
        <f t="shared" ref="N20" si="29">SUM(N17:N19)</f>
        <v>0</v>
      </c>
      <c r="O20" s="248">
        <f>SUM(O17:O19)</f>
        <v>0</v>
      </c>
      <c r="P20" s="248">
        <f>SUM(P17:P19)</f>
        <v>0</v>
      </c>
      <c r="Q20" s="371"/>
      <c r="R20" s="371"/>
    </row>
    <row r="21" spans="1:18" ht="30" customHeight="1" x14ac:dyDescent="0.3">
      <c r="A21" s="342" t="s">
        <v>356</v>
      </c>
      <c r="B21" s="342"/>
      <c r="C21" s="342"/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225">
        <f t="shared" ref="O21:O23" si="30">SUM(B21:N21)</f>
        <v>0</v>
      </c>
      <c r="P21" s="355"/>
      <c r="Q21" s="356"/>
      <c r="R21" s="421"/>
    </row>
    <row r="22" spans="1:18" ht="30" customHeight="1" x14ac:dyDescent="0.3">
      <c r="A22" s="342" t="s">
        <v>357</v>
      </c>
      <c r="B22" s="342"/>
      <c r="C22" s="342"/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2"/>
      <c r="O22" s="225">
        <f t="shared" si="30"/>
        <v>0</v>
      </c>
      <c r="P22" s="355"/>
      <c r="Q22" s="356"/>
      <c r="R22" s="421"/>
    </row>
    <row r="23" spans="1:18" ht="30" customHeight="1" thickBot="1" x14ac:dyDescent="0.35">
      <c r="A23" s="342" t="s">
        <v>691</v>
      </c>
      <c r="B23" s="342"/>
      <c r="C23" s="342"/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2"/>
      <c r="O23" s="225">
        <f t="shared" si="30"/>
        <v>0</v>
      </c>
      <c r="P23" s="355"/>
      <c r="Q23" s="356"/>
      <c r="R23" s="421"/>
    </row>
    <row r="24" spans="1:18" ht="30" customHeight="1" thickBot="1" x14ac:dyDescent="0.35">
      <c r="A24" s="345" t="s">
        <v>347</v>
      </c>
      <c r="B24" s="360">
        <f>SUM(B21:B23)</f>
        <v>0</v>
      </c>
      <c r="C24" s="360">
        <f t="shared" ref="C24" si="31">SUM(C21:C23)</f>
        <v>0</v>
      </c>
      <c r="D24" s="360">
        <f t="shared" ref="D24" si="32">SUM(D21:D23)</f>
        <v>0</v>
      </c>
      <c r="E24" s="360">
        <f t="shared" ref="E24" si="33">SUM(E21:E23)</f>
        <v>0</v>
      </c>
      <c r="F24" s="360">
        <f t="shared" ref="F24" si="34">SUM(F21:F23)</f>
        <v>0</v>
      </c>
      <c r="G24" s="360">
        <f t="shared" ref="G24" si="35">SUM(G21:G23)</f>
        <v>0</v>
      </c>
      <c r="H24" s="360">
        <f t="shared" ref="H24" si="36">SUM(H21:H23)</f>
        <v>0</v>
      </c>
      <c r="I24" s="360">
        <f t="shared" ref="I24" si="37">SUM(I21:I23)</f>
        <v>0</v>
      </c>
      <c r="J24" s="360">
        <f t="shared" ref="J24" si="38">SUM(J21:J23)</f>
        <v>0</v>
      </c>
      <c r="K24" s="360">
        <f t="shared" ref="K24" si="39">SUM(K21:K23)</f>
        <v>0</v>
      </c>
      <c r="L24" s="360">
        <f t="shared" ref="L24" si="40">SUM(L21:L23)</f>
        <v>0</v>
      </c>
      <c r="M24" s="360">
        <f t="shared" ref="M24" si="41">SUM(M21:M23)</f>
        <v>0</v>
      </c>
      <c r="N24" s="360">
        <f t="shared" ref="N24" si="42">SUM(N21:N23)</f>
        <v>0</v>
      </c>
      <c r="O24" s="248">
        <f>SUM(O21:O23)</f>
        <v>0</v>
      </c>
      <c r="P24" s="248">
        <f>SUM(P21:P23)</f>
        <v>0</v>
      </c>
      <c r="Q24" s="371"/>
      <c r="R24" s="371"/>
    </row>
    <row r="25" spans="1:18" ht="30" customHeight="1" x14ac:dyDescent="0.3">
      <c r="A25" s="13" t="s">
        <v>693</v>
      </c>
      <c r="B25" s="343"/>
      <c r="C25" s="342"/>
      <c r="D25" s="342"/>
      <c r="E25" s="342"/>
      <c r="F25" s="343"/>
      <c r="G25" s="342"/>
      <c r="H25" s="342"/>
      <c r="I25" s="342"/>
      <c r="J25" s="342"/>
      <c r="K25" s="342"/>
      <c r="L25" s="342"/>
      <c r="M25" s="342"/>
      <c r="N25" s="342"/>
      <c r="O25" s="225">
        <f t="shared" ref="O25:O44" si="43">SUM(B25:N25)</f>
        <v>0</v>
      </c>
      <c r="P25" s="355"/>
      <c r="Q25" s="356"/>
      <c r="R25" s="421"/>
    </row>
    <row r="26" spans="1:18" ht="30" customHeight="1" x14ac:dyDescent="0.3">
      <c r="A26" s="13" t="s">
        <v>694</v>
      </c>
      <c r="B26" s="343"/>
      <c r="C26" s="343"/>
      <c r="D26" s="343"/>
      <c r="E26" s="343"/>
      <c r="F26" s="343"/>
      <c r="G26" s="343"/>
      <c r="H26" s="343"/>
      <c r="I26" s="343"/>
      <c r="J26" s="343"/>
      <c r="K26" s="343"/>
      <c r="L26" s="343"/>
      <c r="M26" s="343"/>
      <c r="N26" s="343"/>
      <c r="O26" s="225">
        <f t="shared" si="43"/>
        <v>0</v>
      </c>
      <c r="P26" s="355"/>
      <c r="Q26" s="356"/>
      <c r="R26" s="421"/>
    </row>
    <row r="27" spans="1:18" ht="30" customHeight="1" x14ac:dyDescent="0.3">
      <c r="A27" s="13" t="s">
        <v>695</v>
      </c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225">
        <f t="shared" si="43"/>
        <v>0</v>
      </c>
      <c r="P27" s="355"/>
      <c r="Q27" s="356"/>
      <c r="R27" s="421"/>
    </row>
    <row r="28" spans="1:18" ht="30" customHeight="1" x14ac:dyDescent="0.3">
      <c r="A28" s="237" t="s">
        <v>545</v>
      </c>
      <c r="B28" s="405">
        <f>SUM(B25:B27)</f>
        <v>0</v>
      </c>
      <c r="C28" s="405">
        <f t="shared" ref="C28:P28" si="44">SUM(C25:C27)</f>
        <v>0</v>
      </c>
      <c r="D28" s="405">
        <f t="shared" si="44"/>
        <v>0</v>
      </c>
      <c r="E28" s="405">
        <f t="shared" si="44"/>
        <v>0</v>
      </c>
      <c r="F28" s="405">
        <f t="shared" si="44"/>
        <v>0</v>
      </c>
      <c r="G28" s="405">
        <f t="shared" si="44"/>
        <v>0</v>
      </c>
      <c r="H28" s="405">
        <f t="shared" si="44"/>
        <v>0</v>
      </c>
      <c r="I28" s="405">
        <f t="shared" si="44"/>
        <v>0</v>
      </c>
      <c r="J28" s="405">
        <f t="shared" si="44"/>
        <v>0</v>
      </c>
      <c r="K28" s="405">
        <f t="shared" si="44"/>
        <v>0</v>
      </c>
      <c r="L28" s="405">
        <f t="shared" si="44"/>
        <v>0</v>
      </c>
      <c r="M28" s="405">
        <f t="shared" si="44"/>
        <v>0</v>
      </c>
      <c r="N28" s="405">
        <f t="shared" si="44"/>
        <v>0</v>
      </c>
      <c r="O28" s="405">
        <f t="shared" si="44"/>
        <v>0</v>
      </c>
      <c r="P28" s="405">
        <f t="shared" si="44"/>
        <v>0</v>
      </c>
      <c r="Q28" s="420"/>
      <c r="R28" s="421"/>
    </row>
    <row r="29" spans="1:18" ht="30" customHeight="1" x14ac:dyDescent="0.3">
      <c r="A29" s="13" t="s">
        <v>697</v>
      </c>
      <c r="B29" s="403"/>
      <c r="C29" s="403"/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225"/>
      <c r="P29" s="342"/>
      <c r="Q29" s="356"/>
      <c r="R29" s="421"/>
    </row>
    <row r="30" spans="1:18" ht="30" customHeight="1" x14ac:dyDescent="0.3">
      <c r="A30" s="13" t="s">
        <v>698</v>
      </c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225"/>
      <c r="P30" s="342"/>
      <c r="Q30" s="356"/>
      <c r="R30" s="421"/>
    </row>
    <row r="31" spans="1:18" ht="30" customHeight="1" x14ac:dyDescent="0.3">
      <c r="A31" s="13" t="s">
        <v>699</v>
      </c>
      <c r="B31" s="343"/>
      <c r="C31" s="343"/>
      <c r="D31" s="343"/>
      <c r="E31" s="343"/>
      <c r="F31" s="343"/>
      <c r="G31" s="343"/>
      <c r="H31" s="343"/>
      <c r="I31" s="343"/>
      <c r="J31" s="343"/>
      <c r="K31" s="343"/>
      <c r="L31" s="343"/>
      <c r="M31" s="343"/>
      <c r="N31" s="343"/>
      <c r="O31" s="225"/>
      <c r="P31" s="342"/>
      <c r="Q31" s="356"/>
      <c r="R31" s="421"/>
    </row>
    <row r="32" spans="1:18" ht="30" customHeight="1" x14ac:dyDescent="0.3">
      <c r="A32" s="237" t="s">
        <v>546</v>
      </c>
      <c r="B32" s="405">
        <f>SUM(B29:B31)</f>
        <v>0</v>
      </c>
      <c r="C32" s="405">
        <f t="shared" ref="C32:P32" si="45">SUM(C29:C31)</f>
        <v>0</v>
      </c>
      <c r="D32" s="405">
        <f t="shared" si="45"/>
        <v>0</v>
      </c>
      <c r="E32" s="405">
        <f t="shared" si="45"/>
        <v>0</v>
      </c>
      <c r="F32" s="405">
        <f t="shared" si="45"/>
        <v>0</v>
      </c>
      <c r="G32" s="405">
        <f t="shared" si="45"/>
        <v>0</v>
      </c>
      <c r="H32" s="405">
        <f t="shared" si="45"/>
        <v>0</v>
      </c>
      <c r="I32" s="405">
        <f t="shared" si="45"/>
        <v>0</v>
      </c>
      <c r="J32" s="405">
        <f t="shared" si="45"/>
        <v>0</v>
      </c>
      <c r="K32" s="405">
        <f t="shared" si="45"/>
        <v>0</v>
      </c>
      <c r="L32" s="405">
        <f t="shared" si="45"/>
        <v>0</v>
      </c>
      <c r="M32" s="405">
        <f t="shared" si="45"/>
        <v>0</v>
      </c>
      <c r="N32" s="405">
        <f t="shared" si="45"/>
        <v>0</v>
      </c>
      <c r="O32" s="405">
        <f t="shared" si="45"/>
        <v>0</v>
      </c>
      <c r="P32" s="405">
        <f t="shared" si="45"/>
        <v>0</v>
      </c>
      <c r="Q32" s="420"/>
      <c r="R32" s="421"/>
    </row>
    <row r="33" spans="1:18" ht="30" customHeight="1" x14ac:dyDescent="0.3">
      <c r="A33" s="13" t="s">
        <v>696</v>
      </c>
      <c r="B33" s="403"/>
      <c r="C33" s="403"/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225"/>
      <c r="P33" s="342"/>
      <c r="Q33" s="356"/>
      <c r="R33" s="421"/>
    </row>
    <row r="34" spans="1:18" ht="30" customHeight="1" x14ac:dyDescent="0.3">
      <c r="A34" s="13" t="s">
        <v>700</v>
      </c>
      <c r="B34" s="343"/>
      <c r="C34" s="343"/>
      <c r="D34" s="343"/>
      <c r="E34" s="343"/>
      <c r="F34" s="343"/>
      <c r="G34" s="343"/>
      <c r="H34" s="343"/>
      <c r="I34" s="343"/>
      <c r="J34" s="343"/>
      <c r="K34" s="343"/>
      <c r="L34" s="343"/>
      <c r="M34" s="343"/>
      <c r="N34" s="343"/>
      <c r="O34" s="225"/>
      <c r="P34" s="342"/>
      <c r="Q34" s="356"/>
      <c r="R34" s="421"/>
    </row>
    <row r="35" spans="1:18" ht="30" customHeight="1" x14ac:dyDescent="0.3">
      <c r="A35" s="13" t="s">
        <v>701</v>
      </c>
      <c r="B35" s="343"/>
      <c r="C35" s="343"/>
      <c r="D35" s="343"/>
      <c r="E35" s="343"/>
      <c r="F35" s="343"/>
      <c r="G35" s="343"/>
      <c r="H35" s="343"/>
      <c r="I35" s="343"/>
      <c r="J35" s="343"/>
      <c r="K35" s="343"/>
      <c r="L35" s="343"/>
      <c r="M35" s="343"/>
      <c r="N35" s="343"/>
      <c r="O35" s="225"/>
      <c r="P35" s="342"/>
      <c r="Q35" s="356"/>
      <c r="R35" s="421"/>
    </row>
    <row r="36" spans="1:18" ht="30" customHeight="1" thickBot="1" x14ac:dyDescent="0.35">
      <c r="A36" s="237" t="s">
        <v>547</v>
      </c>
      <c r="B36" s="405">
        <f>SUM(B33:B35)</f>
        <v>0</v>
      </c>
      <c r="C36" s="405">
        <f t="shared" ref="C36:P36" si="46">SUM(C33:C35)</f>
        <v>0</v>
      </c>
      <c r="D36" s="405">
        <f t="shared" si="46"/>
        <v>0</v>
      </c>
      <c r="E36" s="405">
        <f t="shared" si="46"/>
        <v>0</v>
      </c>
      <c r="F36" s="405">
        <f t="shared" si="46"/>
        <v>0</v>
      </c>
      <c r="G36" s="405">
        <f t="shared" si="46"/>
        <v>0</v>
      </c>
      <c r="H36" s="405">
        <f t="shared" si="46"/>
        <v>0</v>
      </c>
      <c r="I36" s="405">
        <f t="shared" si="46"/>
        <v>0</v>
      </c>
      <c r="J36" s="405">
        <f t="shared" si="46"/>
        <v>0</v>
      </c>
      <c r="K36" s="405">
        <f t="shared" si="46"/>
        <v>0</v>
      </c>
      <c r="L36" s="405">
        <f t="shared" si="46"/>
        <v>0</v>
      </c>
      <c r="M36" s="405">
        <f t="shared" si="46"/>
        <v>0</v>
      </c>
      <c r="N36" s="405">
        <f t="shared" si="46"/>
        <v>0</v>
      </c>
      <c r="O36" s="405">
        <f t="shared" si="46"/>
        <v>0</v>
      </c>
      <c r="P36" s="405">
        <f t="shared" si="46"/>
        <v>0</v>
      </c>
      <c r="Q36" s="420"/>
      <c r="R36" s="421"/>
    </row>
    <row r="37" spans="1:18" ht="30" customHeight="1" thickTop="1" thickBot="1" x14ac:dyDescent="0.35">
      <c r="A37" s="345" t="s">
        <v>340</v>
      </c>
      <c r="B37" s="406">
        <f>B36+B32+B28</f>
        <v>0</v>
      </c>
      <c r="C37" s="406">
        <f t="shared" ref="C37:N37" si="47">C36+C32+C28</f>
        <v>0</v>
      </c>
      <c r="D37" s="406">
        <f t="shared" si="47"/>
        <v>0</v>
      </c>
      <c r="E37" s="406">
        <f t="shared" si="47"/>
        <v>0</v>
      </c>
      <c r="F37" s="406">
        <f t="shared" si="47"/>
        <v>0</v>
      </c>
      <c r="G37" s="406">
        <f t="shared" si="47"/>
        <v>0</v>
      </c>
      <c r="H37" s="406">
        <f t="shared" si="47"/>
        <v>0</v>
      </c>
      <c r="I37" s="406">
        <f t="shared" si="47"/>
        <v>0</v>
      </c>
      <c r="J37" s="406">
        <f t="shared" si="47"/>
        <v>0</v>
      </c>
      <c r="K37" s="406">
        <f t="shared" si="47"/>
        <v>0</v>
      </c>
      <c r="L37" s="406">
        <f t="shared" si="47"/>
        <v>0</v>
      </c>
      <c r="M37" s="406">
        <f t="shared" si="47"/>
        <v>0</v>
      </c>
      <c r="N37" s="407">
        <f t="shared" si="47"/>
        <v>0</v>
      </c>
      <c r="O37" s="410">
        <f t="shared" ref="O37" si="48">O36+O32+O28</f>
        <v>0</v>
      </c>
      <c r="P37" s="410">
        <f t="shared" ref="P37" si="49">P36+P32+P28</f>
        <v>0</v>
      </c>
      <c r="Q37" s="371"/>
      <c r="R37" s="371"/>
    </row>
    <row r="38" spans="1:18" ht="30" customHeight="1" thickTop="1" x14ac:dyDescent="0.3">
      <c r="A38" s="13" t="s">
        <v>670</v>
      </c>
      <c r="B38" s="342"/>
      <c r="C38" s="342"/>
      <c r="D38" s="342"/>
      <c r="E38" s="342"/>
      <c r="F38" s="342"/>
      <c r="G38" s="342"/>
      <c r="H38" s="342"/>
      <c r="I38" s="342"/>
      <c r="J38" s="342"/>
      <c r="K38" s="342"/>
      <c r="L38" s="342"/>
      <c r="M38" s="342"/>
      <c r="N38" s="342"/>
      <c r="O38" s="408">
        <f t="shared" si="43"/>
        <v>0</v>
      </c>
      <c r="P38" s="409"/>
      <c r="Q38" s="356"/>
      <c r="R38" s="421"/>
    </row>
    <row r="39" spans="1:18" ht="30" customHeight="1" x14ac:dyDescent="0.3">
      <c r="A39" s="13" t="s">
        <v>671</v>
      </c>
      <c r="B39" s="342"/>
      <c r="C39" s="342"/>
      <c r="D39" s="342"/>
      <c r="E39" s="342"/>
      <c r="F39" s="342"/>
      <c r="G39" s="342"/>
      <c r="H39" s="342"/>
      <c r="I39" s="342"/>
      <c r="J39" s="342"/>
      <c r="K39" s="342"/>
      <c r="L39" s="342"/>
      <c r="M39" s="342"/>
      <c r="N39" s="342"/>
      <c r="O39" s="225">
        <f t="shared" si="43"/>
        <v>0</v>
      </c>
      <c r="P39" s="355"/>
      <c r="Q39" s="356"/>
      <c r="R39" s="421"/>
    </row>
    <row r="40" spans="1:18" ht="30" customHeight="1" thickBot="1" x14ac:dyDescent="0.35">
      <c r="A40" s="13" t="s">
        <v>672</v>
      </c>
      <c r="B40" s="342"/>
      <c r="C40" s="342"/>
      <c r="D40" s="342"/>
      <c r="E40" s="342"/>
      <c r="F40" s="342"/>
      <c r="G40" s="342"/>
      <c r="H40" s="342"/>
      <c r="I40" s="342"/>
      <c r="J40" s="342"/>
      <c r="K40" s="342"/>
      <c r="L40" s="342"/>
      <c r="M40" s="342"/>
      <c r="N40" s="342"/>
      <c r="O40" s="225">
        <f t="shared" si="43"/>
        <v>0</v>
      </c>
      <c r="P40" s="355"/>
      <c r="Q40" s="356"/>
      <c r="R40" s="421"/>
    </row>
    <row r="41" spans="1:18" ht="30" customHeight="1" thickBot="1" x14ac:dyDescent="0.35">
      <c r="A41" s="345" t="s">
        <v>348</v>
      </c>
      <c r="B41" s="360">
        <f>SUM(B38:B40)</f>
        <v>0</v>
      </c>
      <c r="C41" s="360">
        <f t="shared" ref="C41" si="50">SUM(C38:C40)</f>
        <v>0</v>
      </c>
      <c r="D41" s="360">
        <f t="shared" ref="D41" si="51">SUM(D38:D40)</f>
        <v>0</v>
      </c>
      <c r="E41" s="360">
        <f t="shared" ref="E41" si="52">SUM(E38:E40)</f>
        <v>0</v>
      </c>
      <c r="F41" s="360">
        <f t="shared" ref="F41" si="53">SUM(F38:F40)</f>
        <v>0</v>
      </c>
      <c r="G41" s="360">
        <f t="shared" ref="G41" si="54">SUM(G38:G40)</f>
        <v>0</v>
      </c>
      <c r="H41" s="360">
        <f t="shared" ref="H41" si="55">SUM(H38:H40)</f>
        <v>0</v>
      </c>
      <c r="I41" s="360">
        <f t="shared" ref="I41" si="56">SUM(I38:I40)</f>
        <v>0</v>
      </c>
      <c r="J41" s="360">
        <f t="shared" ref="J41" si="57">SUM(J38:J40)</f>
        <v>0</v>
      </c>
      <c r="K41" s="360">
        <f t="shared" ref="K41" si="58">SUM(K38:K40)</f>
        <v>0</v>
      </c>
      <c r="L41" s="360">
        <f t="shared" ref="L41" si="59">SUM(L38:L40)</f>
        <v>0</v>
      </c>
      <c r="M41" s="360">
        <f t="shared" ref="M41" si="60">SUM(M38:M40)</f>
        <v>0</v>
      </c>
      <c r="N41" s="360">
        <f t="shared" ref="N41" si="61">SUM(N38:N40)</f>
        <v>0</v>
      </c>
      <c r="O41" s="248">
        <f>SUM(O38:O40)</f>
        <v>0</v>
      </c>
      <c r="P41" s="248">
        <f>SUM(P38:P40)</f>
        <v>0</v>
      </c>
      <c r="Q41" s="371"/>
      <c r="R41" s="371"/>
    </row>
    <row r="42" spans="1:18" ht="30" customHeight="1" x14ac:dyDescent="0.3">
      <c r="A42" s="342" t="s">
        <v>360</v>
      </c>
      <c r="B42" s="342"/>
      <c r="C42" s="342"/>
      <c r="D42" s="342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225">
        <f t="shared" si="43"/>
        <v>0</v>
      </c>
      <c r="P42" s="355"/>
      <c r="Q42" s="356"/>
      <c r="R42" s="421"/>
    </row>
    <row r="43" spans="1:18" ht="30" customHeight="1" x14ac:dyDescent="0.3">
      <c r="A43" s="342" t="s">
        <v>362</v>
      </c>
      <c r="B43" s="342"/>
      <c r="C43" s="342"/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225">
        <f t="shared" si="43"/>
        <v>0</v>
      </c>
      <c r="P43" s="355"/>
      <c r="Q43" s="356"/>
      <c r="R43" s="421"/>
    </row>
    <row r="44" spans="1:18" ht="30" customHeight="1" thickBot="1" x14ac:dyDescent="0.35">
      <c r="A44" s="342" t="s">
        <v>692</v>
      </c>
      <c r="B44" s="342"/>
      <c r="C44" s="342"/>
      <c r="D44" s="342"/>
      <c r="E44" s="342"/>
      <c r="F44" s="342"/>
      <c r="G44" s="342"/>
      <c r="H44" s="342"/>
      <c r="I44" s="342"/>
      <c r="J44" s="342"/>
      <c r="K44" s="342"/>
      <c r="L44" s="342"/>
      <c r="M44" s="342"/>
      <c r="N44" s="342"/>
      <c r="O44" s="225">
        <f t="shared" si="43"/>
        <v>0</v>
      </c>
      <c r="P44" s="355"/>
      <c r="Q44" s="356"/>
      <c r="R44" s="421"/>
    </row>
    <row r="45" spans="1:18" ht="30" customHeight="1" thickBot="1" x14ac:dyDescent="0.35">
      <c r="A45" s="345" t="s">
        <v>525</v>
      </c>
      <c r="B45" s="360">
        <f>SUM(B42:B44)</f>
        <v>0</v>
      </c>
      <c r="C45" s="360">
        <f t="shared" ref="C45" si="62">SUM(C42:C44)</f>
        <v>0</v>
      </c>
      <c r="D45" s="360">
        <f t="shared" ref="D45" si="63">SUM(D42:D44)</f>
        <v>0</v>
      </c>
      <c r="E45" s="360">
        <f t="shared" ref="E45" si="64">SUM(E42:E44)</f>
        <v>0</v>
      </c>
      <c r="F45" s="360">
        <f t="shared" ref="F45" si="65">SUM(F42:F44)</f>
        <v>0</v>
      </c>
      <c r="G45" s="360">
        <f t="shared" ref="G45" si="66">SUM(G42:G44)</f>
        <v>0</v>
      </c>
      <c r="H45" s="360">
        <f t="shared" ref="H45" si="67">SUM(H42:H44)</f>
        <v>0</v>
      </c>
      <c r="I45" s="360">
        <f t="shared" ref="I45" si="68">SUM(I42:I44)</f>
        <v>0</v>
      </c>
      <c r="J45" s="360">
        <f t="shared" ref="J45" si="69">SUM(J42:J44)</f>
        <v>0</v>
      </c>
      <c r="K45" s="360">
        <f t="shared" ref="K45" si="70">SUM(K42:K44)</f>
        <v>0</v>
      </c>
      <c r="L45" s="360">
        <f t="shared" ref="L45" si="71">SUM(L42:L44)</f>
        <v>0</v>
      </c>
      <c r="M45" s="360">
        <f t="shared" ref="M45" si="72">SUM(M42:M44)</f>
        <v>0</v>
      </c>
      <c r="N45" s="360">
        <f t="shared" ref="N45" si="73">SUM(N42:N44)</f>
        <v>0</v>
      </c>
      <c r="O45" s="320">
        <f>SUM(O42:O44)</f>
        <v>0</v>
      </c>
      <c r="P45" s="248">
        <f>SUM(P42:P44)</f>
        <v>0</v>
      </c>
      <c r="Q45" s="371"/>
      <c r="R45" s="371"/>
    </row>
    <row r="46" spans="1:18" s="305" customFormat="1" ht="30" customHeight="1" x14ac:dyDescent="0.3">
      <c r="A46" s="364"/>
      <c r="B46" s="364"/>
      <c r="C46" s="364"/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5"/>
      <c r="P46" s="365"/>
      <c r="Q46" s="365"/>
      <c r="R46" s="365"/>
    </row>
    <row r="48" spans="1:18" ht="41.4" customHeight="1" x14ac:dyDescent="0.3">
      <c r="B48" s="346" t="s">
        <v>440</v>
      </c>
      <c r="C48" s="347" t="s">
        <v>426</v>
      </c>
      <c r="D48" s="347" t="s">
        <v>427</v>
      </c>
      <c r="E48" s="347" t="s">
        <v>428</v>
      </c>
      <c r="F48" s="348" t="s">
        <v>430</v>
      </c>
      <c r="G48" s="348" t="s">
        <v>431</v>
      </c>
      <c r="H48" s="347" t="s">
        <v>429</v>
      </c>
      <c r="I48" s="348" t="s">
        <v>441</v>
      </c>
      <c r="J48" s="348" t="s">
        <v>537</v>
      </c>
      <c r="K48" s="348" t="s">
        <v>539</v>
      </c>
      <c r="L48" s="348" t="s">
        <v>538</v>
      </c>
      <c r="M48" s="348" t="s">
        <v>540</v>
      </c>
      <c r="N48" s="348" t="s">
        <v>541</v>
      </c>
    </row>
    <row r="49" spans="1:25" ht="30" customHeight="1" x14ac:dyDescent="0.3">
      <c r="A49" s="366" t="s">
        <v>566</v>
      </c>
      <c r="B49" s="376"/>
      <c r="C49" s="376"/>
      <c r="D49" s="376"/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P49" s="358" t="s">
        <v>572</v>
      </c>
      <c r="Q49" s="358"/>
    </row>
    <row r="51" spans="1:25" x14ac:dyDescent="0.3">
      <c r="A51" s="344"/>
    </row>
    <row r="52" spans="1:25" x14ac:dyDescent="0.3">
      <c r="A52" s="344" t="s">
        <v>573</v>
      </c>
      <c r="U52" s="305"/>
      <c r="V52" s="305"/>
      <c r="W52" s="305"/>
      <c r="X52" s="305"/>
    </row>
    <row r="53" spans="1:25" ht="72" x14ac:dyDescent="0.3">
      <c r="A53" s="345" t="s">
        <v>569</v>
      </c>
      <c r="B53" s="346" t="s">
        <v>440</v>
      </c>
      <c r="C53" s="347" t="s">
        <v>426</v>
      </c>
      <c r="D53" s="347" t="s">
        <v>427</v>
      </c>
      <c r="E53" s="347" t="s">
        <v>428</v>
      </c>
      <c r="F53" s="348" t="s">
        <v>430</v>
      </c>
      <c r="G53" s="348" t="s">
        <v>431</v>
      </c>
      <c r="H53" s="347" t="s">
        <v>429</v>
      </c>
      <c r="I53" s="348" t="s">
        <v>567</v>
      </c>
      <c r="J53" s="348" t="s">
        <v>537</v>
      </c>
      <c r="K53" s="348" t="s">
        <v>539</v>
      </c>
      <c r="L53" s="348" t="s">
        <v>538</v>
      </c>
      <c r="M53" s="348" t="s">
        <v>540</v>
      </c>
      <c r="N53" s="348" t="s">
        <v>541</v>
      </c>
      <c r="O53" s="349" t="s">
        <v>633</v>
      </c>
      <c r="P53" s="350" t="s">
        <v>529</v>
      </c>
      <c r="Q53" s="350" t="s">
        <v>702</v>
      </c>
      <c r="R53" s="349" t="s">
        <v>530</v>
      </c>
      <c r="U53" s="367"/>
      <c r="V53" s="368"/>
      <c r="W53" s="368"/>
      <c r="X53" s="368"/>
      <c r="Y53" s="354"/>
    </row>
    <row r="54" spans="1:25" ht="30" customHeight="1" x14ac:dyDescent="0.3">
      <c r="A54" s="369" t="str">
        <f>A4</f>
        <v>Medida transversal 1</v>
      </c>
      <c r="B54" s="225">
        <f t="shared" ref="B54:N54" si="74">$B$49*B4</f>
        <v>0</v>
      </c>
      <c r="C54" s="225">
        <f t="shared" si="74"/>
        <v>0</v>
      </c>
      <c r="D54" s="225">
        <f t="shared" si="74"/>
        <v>0</v>
      </c>
      <c r="E54" s="225">
        <f t="shared" si="74"/>
        <v>0</v>
      </c>
      <c r="F54" s="225">
        <f t="shared" si="74"/>
        <v>0</v>
      </c>
      <c r="G54" s="225">
        <f t="shared" si="74"/>
        <v>0</v>
      </c>
      <c r="H54" s="225">
        <f t="shared" si="74"/>
        <v>0</v>
      </c>
      <c r="I54" s="225">
        <f t="shared" si="74"/>
        <v>0</v>
      </c>
      <c r="J54" s="225">
        <f t="shared" si="74"/>
        <v>0</v>
      </c>
      <c r="K54" s="225">
        <f t="shared" si="74"/>
        <v>0</v>
      </c>
      <c r="L54" s="225">
        <f t="shared" si="74"/>
        <v>0</v>
      </c>
      <c r="M54" s="225">
        <f t="shared" si="74"/>
        <v>0</v>
      </c>
      <c r="N54" s="225">
        <f t="shared" si="74"/>
        <v>0</v>
      </c>
      <c r="O54" s="373">
        <f>O4</f>
        <v>0</v>
      </c>
      <c r="P54" s="315"/>
      <c r="Q54" s="415"/>
      <c r="R54" s="374">
        <f>SUM(B54:N54)+Q54</f>
        <v>0</v>
      </c>
      <c r="T54" s="491"/>
      <c r="U54" s="370"/>
      <c r="V54" s="371"/>
      <c r="W54" s="371"/>
      <c r="X54" s="371"/>
    </row>
    <row r="55" spans="1:25" ht="30" customHeight="1" x14ac:dyDescent="0.3">
      <c r="A55" s="369" t="str">
        <f>A5</f>
        <v>Medida transversal 2</v>
      </c>
      <c r="B55" s="225">
        <f>$B$49*B5</f>
        <v>0</v>
      </c>
      <c r="C55" s="225">
        <f>C5*$C$49</f>
        <v>0</v>
      </c>
      <c r="D55" s="225">
        <f>D5*$D$49</f>
        <v>0</v>
      </c>
      <c r="E55" s="225">
        <f>$E$49*E5</f>
        <v>0</v>
      </c>
      <c r="F55" s="225">
        <f>$F$49*F5</f>
        <v>0</v>
      </c>
      <c r="G55" s="225">
        <f>$G$49*G5</f>
        <v>0</v>
      </c>
      <c r="H55" s="225">
        <f>$H$49*H5</f>
        <v>0</v>
      </c>
      <c r="I55" s="225">
        <f>$I$49*I5</f>
        <v>0</v>
      </c>
      <c r="J55" s="225">
        <f>$J$49*J5</f>
        <v>0</v>
      </c>
      <c r="K55" s="225">
        <f>$K$49*K5</f>
        <v>0</v>
      </c>
      <c r="L55" s="225">
        <f>$L$49*L5</f>
        <v>0</v>
      </c>
      <c r="M55" s="225">
        <f>$M$49*M5</f>
        <v>0</v>
      </c>
      <c r="N55" s="225">
        <f>$N$49*N5</f>
        <v>0</v>
      </c>
      <c r="O55" s="373">
        <f>O5</f>
        <v>0</v>
      </c>
      <c r="P55" s="315"/>
      <c r="Q55" s="415"/>
      <c r="R55" s="374">
        <f t="shared" ref="R55:R56" si="75">SUM(B55:N55)+Q55</f>
        <v>0</v>
      </c>
      <c r="S55" s="351"/>
      <c r="T55" s="491"/>
      <c r="U55" s="372"/>
      <c r="V55" s="371"/>
      <c r="W55" s="371"/>
      <c r="X55" s="371"/>
    </row>
    <row r="56" spans="1:25" ht="30" customHeight="1" thickBot="1" x14ac:dyDescent="0.35">
      <c r="A56" s="369" t="str">
        <f>A6</f>
        <v>Medida transversal 3</v>
      </c>
      <c r="B56" s="225">
        <f>$B$49*B6</f>
        <v>0</v>
      </c>
      <c r="C56" s="225">
        <f>C6*$C$49</f>
        <v>0</v>
      </c>
      <c r="D56" s="225">
        <f>D6*$D$49</f>
        <v>0</v>
      </c>
      <c r="E56" s="225">
        <f>$E$49*E6</f>
        <v>0</v>
      </c>
      <c r="F56" s="225">
        <f>$F$49*F6</f>
        <v>0</v>
      </c>
      <c r="G56" s="225">
        <f>$G$49*G6</f>
        <v>0</v>
      </c>
      <c r="H56" s="225">
        <f>$H$49*H6</f>
        <v>0</v>
      </c>
      <c r="I56" s="225">
        <f>$I$49*I6</f>
        <v>0</v>
      </c>
      <c r="J56" s="225">
        <f>$J$49*J6</f>
        <v>0</v>
      </c>
      <c r="K56" s="225">
        <f>$K$49*K6</f>
        <v>0</v>
      </c>
      <c r="L56" s="225">
        <f>$L$49*L6</f>
        <v>0</v>
      </c>
      <c r="M56" s="225">
        <f>$M$49*M6</f>
        <v>0</v>
      </c>
      <c r="N56" s="225">
        <f>$N$49*N6</f>
        <v>0</v>
      </c>
      <c r="O56" s="373">
        <f>O6</f>
        <v>0</v>
      </c>
      <c r="P56" s="315"/>
      <c r="Q56" s="418"/>
      <c r="R56" s="374">
        <f t="shared" si="75"/>
        <v>0</v>
      </c>
      <c r="S56" s="351"/>
      <c r="T56" s="491"/>
      <c r="U56" s="372"/>
      <c r="V56" s="371"/>
      <c r="W56" s="371"/>
      <c r="X56" s="371"/>
    </row>
    <row r="57" spans="1:25" ht="30" customHeight="1" thickBot="1" x14ac:dyDescent="0.35">
      <c r="A57" s="345" t="s">
        <v>337</v>
      </c>
      <c r="B57" s="345"/>
      <c r="C57" s="345"/>
      <c r="D57" s="345"/>
      <c r="E57" s="345"/>
      <c r="F57" s="345"/>
      <c r="G57" s="345"/>
      <c r="H57" s="345"/>
      <c r="I57" s="345"/>
      <c r="J57" s="345"/>
      <c r="K57" s="345"/>
      <c r="L57" s="345"/>
      <c r="M57" s="345"/>
      <c r="N57" s="345"/>
      <c r="O57" s="248">
        <f>SUM(O54:O56)</f>
        <v>0</v>
      </c>
      <c r="P57" s="416">
        <f t="shared" ref="P57:R57" si="76">SUM(P54:P56)</f>
        <v>0</v>
      </c>
      <c r="Q57" s="373">
        <f t="shared" si="76"/>
        <v>0</v>
      </c>
      <c r="R57" s="417">
        <f t="shared" si="76"/>
        <v>0</v>
      </c>
      <c r="S57" s="351" t="s">
        <v>594</v>
      </c>
      <c r="T57" s="351"/>
      <c r="U57" s="370"/>
      <c r="V57" s="371"/>
      <c r="W57" s="371"/>
      <c r="X57" s="371"/>
    </row>
    <row r="58" spans="1:25" ht="57.6" x14ac:dyDescent="0.3">
      <c r="A58" s="345" t="s">
        <v>569</v>
      </c>
      <c r="B58" s="346" t="s">
        <v>440</v>
      </c>
      <c r="C58" s="347" t="s">
        <v>426</v>
      </c>
      <c r="D58" s="347" t="s">
        <v>427</v>
      </c>
      <c r="E58" s="347" t="s">
        <v>428</v>
      </c>
      <c r="F58" s="348" t="s">
        <v>430</v>
      </c>
      <c r="G58" s="348" t="s">
        <v>431</v>
      </c>
      <c r="H58" s="347" t="s">
        <v>429</v>
      </c>
      <c r="I58" s="348" t="s">
        <v>567</v>
      </c>
      <c r="J58" s="348" t="s">
        <v>537</v>
      </c>
      <c r="K58" s="348" t="s">
        <v>539</v>
      </c>
      <c r="L58" s="348" t="s">
        <v>538</v>
      </c>
      <c r="M58" s="348" t="s">
        <v>540</v>
      </c>
      <c r="N58" s="348" t="s">
        <v>541</v>
      </c>
      <c r="O58" s="349" t="str">
        <f>O8</f>
        <v>Ahorros de energía (Mwh)</v>
      </c>
      <c r="P58" s="350" t="s">
        <v>529</v>
      </c>
      <c r="Q58" s="350"/>
      <c r="R58" s="349" t="s">
        <v>530</v>
      </c>
      <c r="U58" s="370"/>
      <c r="V58" s="371"/>
      <c r="W58" s="371"/>
      <c r="X58" s="371"/>
    </row>
    <row r="59" spans="1:25" s="305" customFormat="1" ht="30" customHeight="1" x14ac:dyDescent="0.3">
      <c r="A59" s="369" t="str">
        <f>A9</f>
        <v>Medida mitigación municipal 1</v>
      </c>
      <c r="B59" s="225">
        <f>$B$49*B9</f>
        <v>0</v>
      </c>
      <c r="C59" s="225">
        <f>C9*$C$49</f>
        <v>0</v>
      </c>
      <c r="D59" s="225">
        <f>D9*$D$49</f>
        <v>0</v>
      </c>
      <c r="E59" s="225">
        <f>$E$49*E9</f>
        <v>0</v>
      </c>
      <c r="F59" s="225">
        <f>$F$49*F9</f>
        <v>0</v>
      </c>
      <c r="G59" s="225">
        <f>$G$49*G9</f>
        <v>0</v>
      </c>
      <c r="H59" s="225">
        <f>$H$49*H9</f>
        <v>0</v>
      </c>
      <c r="I59" s="225">
        <f>$I$49*I9</f>
        <v>0</v>
      </c>
      <c r="J59" s="225">
        <f>$J$49*J9</f>
        <v>0</v>
      </c>
      <c r="K59" s="225">
        <f>$K$49*K9</f>
        <v>0</v>
      </c>
      <c r="L59" s="225">
        <f>$L$49*L9</f>
        <v>0</v>
      </c>
      <c r="M59" s="225">
        <f>$M$49*M9</f>
        <v>0</v>
      </c>
      <c r="N59" s="225">
        <f>$N$49*N9</f>
        <v>0</v>
      </c>
      <c r="O59" s="373">
        <f>O9</f>
        <v>0</v>
      </c>
      <c r="P59" s="315"/>
      <c r="Q59" s="415"/>
      <c r="R59" s="374">
        <f>SUM(B59:N59)+Q59</f>
        <v>0</v>
      </c>
      <c r="U59" s="370"/>
      <c r="V59" s="371"/>
      <c r="W59" s="371"/>
      <c r="X59" s="371"/>
    </row>
    <row r="60" spans="1:25" s="305" customFormat="1" ht="30" customHeight="1" x14ac:dyDescent="0.3">
      <c r="A60" s="369" t="str">
        <f>A10</f>
        <v>Medida mitigación municipal 2</v>
      </c>
      <c r="B60" s="225">
        <f>$B$49*B10</f>
        <v>0</v>
      </c>
      <c r="C60" s="225">
        <f>C10*$C$49</f>
        <v>0</v>
      </c>
      <c r="D60" s="225">
        <f>D10*$D$49</f>
        <v>0</v>
      </c>
      <c r="E60" s="225">
        <f>$E$49*E10</f>
        <v>0</v>
      </c>
      <c r="F60" s="225">
        <f>$F$49*F10</f>
        <v>0</v>
      </c>
      <c r="G60" s="225">
        <f>$G$49*G10</f>
        <v>0</v>
      </c>
      <c r="H60" s="225">
        <f>$H$49*H10</f>
        <v>0</v>
      </c>
      <c r="I60" s="225">
        <f>$I$49*I10</f>
        <v>0</v>
      </c>
      <c r="J60" s="225">
        <f>$J$49*J10</f>
        <v>0</v>
      </c>
      <c r="K60" s="225">
        <f>$K$49*K10</f>
        <v>0</v>
      </c>
      <c r="L60" s="225">
        <f>$L$49*L10</f>
        <v>0</v>
      </c>
      <c r="M60" s="225">
        <f>$M$49*M10</f>
        <v>0</v>
      </c>
      <c r="N60" s="225">
        <f>$N$49*N10</f>
        <v>0</v>
      </c>
      <c r="O60" s="373">
        <f>O10</f>
        <v>0</v>
      </c>
      <c r="P60" s="315"/>
      <c r="Q60" s="415"/>
      <c r="R60" s="374">
        <f t="shared" ref="R60:R64" si="77">SUM(B60:N60)+Q60</f>
        <v>0</v>
      </c>
      <c r="U60" s="370"/>
      <c r="V60" s="371"/>
      <c r="W60" s="371"/>
      <c r="X60" s="371"/>
    </row>
    <row r="61" spans="1:25" s="305" customFormat="1" ht="30" customHeight="1" thickBot="1" x14ac:dyDescent="0.35">
      <c r="A61" s="369" t="str">
        <f>A11</f>
        <v>Medida mitigación municipal 3</v>
      </c>
      <c r="B61" s="225">
        <f>$B$49*B11</f>
        <v>0</v>
      </c>
      <c r="C61" s="225">
        <f>C11*$C$49</f>
        <v>0</v>
      </c>
      <c r="D61" s="225">
        <f>D11*$D$49</f>
        <v>0</v>
      </c>
      <c r="E61" s="225">
        <f>$E$49*E11</f>
        <v>0</v>
      </c>
      <c r="F61" s="225">
        <f>$F$49*F11</f>
        <v>0</v>
      </c>
      <c r="G61" s="225">
        <f>$G$49*G11</f>
        <v>0</v>
      </c>
      <c r="H61" s="225">
        <f>$H$49*H11</f>
        <v>0</v>
      </c>
      <c r="I61" s="225">
        <f>$I$49*I11</f>
        <v>0</v>
      </c>
      <c r="J61" s="225">
        <f>$J$49*J11</f>
        <v>0</v>
      </c>
      <c r="K61" s="225">
        <f>$K$49*K11</f>
        <v>0</v>
      </c>
      <c r="L61" s="225">
        <f>$L$49*L11</f>
        <v>0</v>
      </c>
      <c r="M61" s="225">
        <f>$M$49*M11</f>
        <v>0</v>
      </c>
      <c r="N61" s="225">
        <f>$N$49*N11</f>
        <v>0</v>
      </c>
      <c r="O61" s="373">
        <f>O11</f>
        <v>0</v>
      </c>
      <c r="P61" s="315"/>
      <c r="Q61" s="415"/>
      <c r="R61" s="374">
        <f t="shared" si="77"/>
        <v>0</v>
      </c>
      <c r="U61" s="367"/>
      <c r="V61" s="371"/>
      <c r="W61" s="371"/>
      <c r="X61" s="371"/>
    </row>
    <row r="62" spans="1:25" ht="30" customHeight="1" thickBot="1" x14ac:dyDescent="0.35">
      <c r="A62" s="345" t="s">
        <v>345</v>
      </c>
      <c r="B62" s="345"/>
      <c r="C62" s="345"/>
      <c r="D62" s="345"/>
      <c r="E62" s="345"/>
      <c r="F62" s="345"/>
      <c r="G62" s="345"/>
      <c r="H62" s="345"/>
      <c r="I62" s="345"/>
      <c r="J62" s="345"/>
      <c r="K62" s="345"/>
      <c r="L62" s="345"/>
      <c r="M62" s="345"/>
      <c r="N62" s="345"/>
      <c r="O62" s="248">
        <f>SUM(O59:O61)</f>
        <v>0</v>
      </c>
      <c r="P62" s="248">
        <f>SUM(P59:P61)</f>
        <v>0</v>
      </c>
      <c r="Q62" s="373">
        <f>SUM(Q59:Q61)</f>
        <v>0</v>
      </c>
      <c r="R62" s="248">
        <f>SUM(R59:R61)</f>
        <v>0</v>
      </c>
      <c r="S62" s="351" t="s">
        <v>594</v>
      </c>
      <c r="U62" s="370"/>
      <c r="V62" s="371"/>
      <c r="W62" s="371"/>
      <c r="X62" s="371"/>
    </row>
    <row r="63" spans="1:25" s="305" customFormat="1" ht="30" customHeight="1" x14ac:dyDescent="0.3">
      <c r="A63" s="369" t="str">
        <f>A13</f>
        <v>Medida mitigación terciaria 1</v>
      </c>
      <c r="B63" s="225">
        <f>$B$49*B13</f>
        <v>0</v>
      </c>
      <c r="C63" s="225">
        <f>C13*$C$49</f>
        <v>0</v>
      </c>
      <c r="D63" s="225">
        <f>D13*$D$49</f>
        <v>0</v>
      </c>
      <c r="E63" s="225">
        <f>$E$49*E13</f>
        <v>0</v>
      </c>
      <c r="F63" s="225">
        <f>$F$49*F13</f>
        <v>0</v>
      </c>
      <c r="G63" s="225">
        <f>$G$49*G13</f>
        <v>0</v>
      </c>
      <c r="H63" s="225">
        <f>$H$49*H13</f>
        <v>0</v>
      </c>
      <c r="I63" s="225">
        <f>$I$49*I13</f>
        <v>0</v>
      </c>
      <c r="J63" s="225">
        <f>$J$49*J13</f>
        <v>0</v>
      </c>
      <c r="K63" s="225">
        <f>$K$49*K13</f>
        <v>0</v>
      </c>
      <c r="L63" s="225">
        <f>$L$49*L13</f>
        <v>0</v>
      </c>
      <c r="M63" s="225">
        <f>$M$49*M13</f>
        <v>0</v>
      </c>
      <c r="N63" s="225">
        <f>$N$49*N13</f>
        <v>0</v>
      </c>
      <c r="O63" s="373">
        <f>O13</f>
        <v>0</v>
      </c>
      <c r="P63" s="315"/>
      <c r="Q63" s="415"/>
      <c r="R63" s="374">
        <f t="shared" si="77"/>
        <v>0</v>
      </c>
      <c r="U63" s="370"/>
      <c r="V63" s="371"/>
      <c r="W63" s="371"/>
      <c r="X63" s="371"/>
    </row>
    <row r="64" spans="1:25" s="305" customFormat="1" ht="30" customHeight="1" x14ac:dyDescent="0.3">
      <c r="A64" s="369" t="str">
        <f>A14</f>
        <v>Medida mitigación terciaria 2</v>
      </c>
      <c r="B64" s="225">
        <f>$B$49*B14</f>
        <v>0</v>
      </c>
      <c r="C64" s="225">
        <f>C14*$C$49</f>
        <v>0</v>
      </c>
      <c r="D64" s="225">
        <f>D14*$D$49</f>
        <v>0</v>
      </c>
      <c r="E64" s="225">
        <f>$E$49*E14</f>
        <v>0</v>
      </c>
      <c r="F64" s="225">
        <f>$F$49*F14</f>
        <v>0</v>
      </c>
      <c r="G64" s="225">
        <f>$G$49*G14</f>
        <v>0</v>
      </c>
      <c r="H64" s="225">
        <f>$H$49*H14</f>
        <v>0</v>
      </c>
      <c r="I64" s="225">
        <f>$I$49*I14</f>
        <v>0</v>
      </c>
      <c r="J64" s="225">
        <f>$J$49*J14</f>
        <v>0</v>
      </c>
      <c r="K64" s="225">
        <f>$K$49*K14</f>
        <v>0</v>
      </c>
      <c r="L64" s="225">
        <f>$L$49*L14</f>
        <v>0</v>
      </c>
      <c r="M64" s="225">
        <f>$M$49*M14</f>
        <v>0</v>
      </c>
      <c r="N64" s="225">
        <f>$N$49*N14</f>
        <v>0</v>
      </c>
      <c r="O64" s="373">
        <f>O14</f>
        <v>0</v>
      </c>
      <c r="P64" s="315"/>
      <c r="Q64" s="415"/>
      <c r="R64" s="374">
        <f t="shared" si="77"/>
        <v>0</v>
      </c>
      <c r="U64" s="370"/>
      <c r="V64" s="371"/>
      <c r="W64" s="371"/>
      <c r="X64" s="371"/>
    </row>
    <row r="65" spans="1:24" s="305" customFormat="1" ht="30" customHeight="1" thickBot="1" x14ac:dyDescent="0.35">
      <c r="A65" s="369" t="str">
        <f>A15</f>
        <v>Medida mitigación terciaria 3</v>
      </c>
      <c r="B65" s="225">
        <f>$B$49*B15</f>
        <v>0</v>
      </c>
      <c r="C65" s="225">
        <f>C15*$C$49</f>
        <v>0</v>
      </c>
      <c r="D65" s="225">
        <f>D15*$D$49</f>
        <v>0</v>
      </c>
      <c r="E65" s="225">
        <f>$E$49*E15</f>
        <v>0</v>
      </c>
      <c r="F65" s="225">
        <f>$F$49*F15</f>
        <v>0</v>
      </c>
      <c r="G65" s="225">
        <f>$G$49*G15</f>
        <v>0</v>
      </c>
      <c r="H65" s="225">
        <f>$H$49*H15</f>
        <v>0</v>
      </c>
      <c r="I65" s="225">
        <f>$I$49*I15</f>
        <v>0</v>
      </c>
      <c r="J65" s="225">
        <f>$J$49*J15</f>
        <v>0</v>
      </c>
      <c r="K65" s="225">
        <f>$K$49*K15</f>
        <v>0</v>
      </c>
      <c r="L65" s="225">
        <f>$L$49*L15</f>
        <v>0</v>
      </c>
      <c r="M65" s="225">
        <f>$M$49*M15</f>
        <v>0</v>
      </c>
      <c r="N65" s="225">
        <f>$N$49*N15</f>
        <v>0</v>
      </c>
      <c r="O65" s="373">
        <f>O15</f>
        <v>0</v>
      </c>
      <c r="P65" s="315"/>
      <c r="Q65" s="415"/>
      <c r="R65" s="374">
        <f>SUM(B65:N65)+Q65</f>
        <v>0</v>
      </c>
    </row>
    <row r="66" spans="1:24" ht="30" customHeight="1" thickBot="1" x14ac:dyDescent="0.35">
      <c r="A66" s="345" t="s">
        <v>346</v>
      </c>
      <c r="B66" s="345"/>
      <c r="C66" s="345"/>
      <c r="D66" s="345"/>
      <c r="E66" s="345"/>
      <c r="F66" s="345"/>
      <c r="G66" s="345"/>
      <c r="H66" s="345"/>
      <c r="I66" s="345"/>
      <c r="J66" s="345"/>
      <c r="K66" s="345"/>
      <c r="L66" s="345"/>
      <c r="M66" s="345"/>
      <c r="N66" s="345"/>
      <c r="O66" s="248">
        <f>SUM(O63:O65)</f>
        <v>0</v>
      </c>
      <c r="P66" s="248">
        <f t="shared" ref="P66" si="78">SUM(P63:P65)</f>
        <v>0</v>
      </c>
      <c r="Q66" s="373">
        <f>SUM(Q63:Q65)</f>
        <v>0</v>
      </c>
      <c r="R66" s="248">
        <f t="shared" ref="R66" si="79">SUM(R63:R65)</f>
        <v>0</v>
      </c>
      <c r="S66" s="351" t="s">
        <v>594</v>
      </c>
      <c r="U66" s="305"/>
      <c r="V66" s="305"/>
      <c r="W66" s="305"/>
      <c r="X66" s="305"/>
    </row>
    <row r="67" spans="1:24" ht="30" customHeight="1" x14ac:dyDescent="0.3">
      <c r="A67" s="369" t="str">
        <f>A17</f>
        <v>Medida mitigación residencial 1</v>
      </c>
      <c r="B67" s="225">
        <f>$B$49*B17</f>
        <v>0</v>
      </c>
      <c r="C67" s="225">
        <f>C17*$C$49</f>
        <v>0</v>
      </c>
      <c r="D67" s="225">
        <f>D17*$D$49</f>
        <v>0</v>
      </c>
      <c r="E67" s="225">
        <f>$E$49*E17</f>
        <v>0</v>
      </c>
      <c r="F67" s="225">
        <f>$F$49*F17</f>
        <v>0</v>
      </c>
      <c r="G67" s="225">
        <f>$G$49*G17</f>
        <v>0</v>
      </c>
      <c r="H67" s="225">
        <f>$H$49*H17</f>
        <v>0</v>
      </c>
      <c r="I67" s="225">
        <f>$I$49*I17</f>
        <v>0</v>
      </c>
      <c r="J67" s="225">
        <f>$J$49*J17</f>
        <v>0</v>
      </c>
      <c r="K67" s="225">
        <f>$K$49*K17</f>
        <v>0</v>
      </c>
      <c r="L67" s="225">
        <f>$L$49*L17</f>
        <v>0</v>
      </c>
      <c r="M67" s="225">
        <f>$M$49*M17</f>
        <v>0</v>
      </c>
      <c r="N67" s="225">
        <f>$N$49*N17</f>
        <v>0</v>
      </c>
      <c r="O67" s="373">
        <f>O17</f>
        <v>0</v>
      </c>
      <c r="P67" s="315"/>
      <c r="Q67" s="415"/>
      <c r="R67" s="374">
        <f t="shared" ref="R67:R69" si="80">SUM(B67:N67)+Q67</f>
        <v>0</v>
      </c>
      <c r="U67" s="305"/>
      <c r="V67" s="305"/>
      <c r="W67" s="305"/>
      <c r="X67" s="305"/>
    </row>
    <row r="68" spans="1:24" ht="30" customHeight="1" x14ac:dyDescent="0.3">
      <c r="A68" s="369" t="str">
        <f>A18</f>
        <v>Medida mitigación residencial 2</v>
      </c>
      <c r="B68" s="225">
        <f>$B$49*B18</f>
        <v>0</v>
      </c>
      <c r="C68" s="225">
        <f>C18*$C$49</f>
        <v>0</v>
      </c>
      <c r="D68" s="225">
        <f>D18*$D$49</f>
        <v>0</v>
      </c>
      <c r="E68" s="225">
        <f>$E$49*E18</f>
        <v>0</v>
      </c>
      <c r="F68" s="225">
        <f>$F$49*F18</f>
        <v>0</v>
      </c>
      <c r="G68" s="225">
        <f>$G$49*G18</f>
        <v>0</v>
      </c>
      <c r="H68" s="225">
        <f>$H$49*H18</f>
        <v>0</v>
      </c>
      <c r="I68" s="225">
        <f>$I$49*I18</f>
        <v>0</v>
      </c>
      <c r="J68" s="225">
        <f>$J$49*J18</f>
        <v>0</v>
      </c>
      <c r="K68" s="225">
        <f>$K$49*K18</f>
        <v>0</v>
      </c>
      <c r="L68" s="225">
        <f>$L$49*L18</f>
        <v>0</v>
      </c>
      <c r="M68" s="225">
        <f>$M$49*M18</f>
        <v>0</v>
      </c>
      <c r="N68" s="225">
        <f>$N$49*N18</f>
        <v>0</v>
      </c>
      <c r="O68" s="373">
        <f>O18</f>
        <v>0</v>
      </c>
      <c r="P68" s="315"/>
      <c r="Q68" s="415"/>
      <c r="R68" s="374">
        <f t="shared" si="80"/>
        <v>0</v>
      </c>
    </row>
    <row r="69" spans="1:24" ht="30" customHeight="1" thickBot="1" x14ac:dyDescent="0.35">
      <c r="A69" s="369" t="str">
        <f>A19</f>
        <v>Medida mitigación residencial 3</v>
      </c>
      <c r="B69" s="225">
        <f>$B$49*B19</f>
        <v>0</v>
      </c>
      <c r="C69" s="225">
        <f>C19*$C$49</f>
        <v>0</v>
      </c>
      <c r="D69" s="225">
        <f>D19*$D$49</f>
        <v>0</v>
      </c>
      <c r="E69" s="225">
        <f>$E$49*E19</f>
        <v>0</v>
      </c>
      <c r="F69" s="225">
        <f>$F$49*F19</f>
        <v>0</v>
      </c>
      <c r="G69" s="225">
        <f>$G$49*G19</f>
        <v>0</v>
      </c>
      <c r="H69" s="225">
        <f>$H$49*H19</f>
        <v>0</v>
      </c>
      <c r="I69" s="225">
        <f>$I$49*I19</f>
        <v>0</v>
      </c>
      <c r="J69" s="225">
        <f>$J$49*J19</f>
        <v>0</v>
      </c>
      <c r="K69" s="225">
        <f>$K$49*K19</f>
        <v>0</v>
      </c>
      <c r="L69" s="225">
        <f>$L$49*L19</f>
        <v>0</v>
      </c>
      <c r="M69" s="225">
        <f>$M$49*M19</f>
        <v>0</v>
      </c>
      <c r="N69" s="225">
        <f>$N$49*N19</f>
        <v>0</v>
      </c>
      <c r="O69" s="373">
        <f>O19</f>
        <v>0</v>
      </c>
      <c r="P69" s="315"/>
      <c r="Q69" s="415"/>
      <c r="R69" s="374">
        <f t="shared" si="80"/>
        <v>0</v>
      </c>
    </row>
    <row r="70" spans="1:24" ht="30" customHeight="1" thickBot="1" x14ac:dyDescent="0.35">
      <c r="A70" s="345" t="s">
        <v>339</v>
      </c>
      <c r="B70" s="345"/>
      <c r="C70" s="345"/>
      <c r="D70" s="345"/>
      <c r="E70" s="345"/>
      <c r="F70" s="345"/>
      <c r="G70" s="345"/>
      <c r="H70" s="345"/>
      <c r="I70" s="345"/>
      <c r="J70" s="345"/>
      <c r="K70" s="345"/>
      <c r="L70" s="345"/>
      <c r="M70" s="345"/>
      <c r="N70" s="345"/>
      <c r="O70" s="248">
        <f>SUM(O67:O69)</f>
        <v>0</v>
      </c>
      <c r="P70" s="248">
        <f t="shared" ref="P70" si="81">SUM(P67:P69)</f>
        <v>0</v>
      </c>
      <c r="Q70" s="373">
        <f>SUM(Q67:Q69)</f>
        <v>0</v>
      </c>
      <c r="R70" s="248">
        <f t="shared" ref="R70" si="82">SUM(R67:R69)</f>
        <v>0</v>
      </c>
      <c r="S70" s="351" t="s">
        <v>594</v>
      </c>
    </row>
    <row r="71" spans="1:24" ht="30" customHeight="1" x14ac:dyDescent="0.3">
      <c r="A71" s="369" t="str">
        <f>A21</f>
        <v>Medida mitigación industria 1</v>
      </c>
      <c r="B71" s="225">
        <f>$B$49*B21</f>
        <v>0</v>
      </c>
      <c r="C71" s="225">
        <f>C21*$C$49</f>
        <v>0</v>
      </c>
      <c r="D71" s="225">
        <f>D21*$D$49</f>
        <v>0</v>
      </c>
      <c r="E71" s="225">
        <f>$E$49*E21</f>
        <v>0</v>
      </c>
      <c r="F71" s="225">
        <f>$F$49*F21</f>
        <v>0</v>
      </c>
      <c r="G71" s="225">
        <f>$G$49*G21</f>
        <v>0</v>
      </c>
      <c r="H71" s="225">
        <f>$H$49*H21</f>
        <v>0</v>
      </c>
      <c r="I71" s="225">
        <f>$I$49*I21</f>
        <v>0</v>
      </c>
      <c r="J71" s="225">
        <f>$J$49*J21</f>
        <v>0</v>
      </c>
      <c r="K71" s="225">
        <f>$K$49*K21</f>
        <v>0</v>
      </c>
      <c r="L71" s="225">
        <f>$L$49*L21</f>
        <v>0</v>
      </c>
      <c r="M71" s="225">
        <f>$M$49*M21</f>
        <v>0</v>
      </c>
      <c r="N71" s="225">
        <f>$N$49*N21</f>
        <v>0</v>
      </c>
      <c r="O71" s="373">
        <f>O21</f>
        <v>0</v>
      </c>
      <c r="P71" s="315"/>
      <c r="Q71" s="415"/>
      <c r="R71" s="374">
        <f t="shared" ref="R71:R73" si="83">SUM(B71:N71)+Q71</f>
        <v>0</v>
      </c>
    </row>
    <row r="72" spans="1:24" ht="30" customHeight="1" x14ac:dyDescent="0.3">
      <c r="A72" s="369" t="str">
        <f>A22</f>
        <v>Medida mitigación industria 2</v>
      </c>
      <c r="B72" s="225">
        <f>$B$49*B22</f>
        <v>0</v>
      </c>
      <c r="C72" s="225">
        <f>C22*$C$49</f>
        <v>0</v>
      </c>
      <c r="D72" s="225">
        <f>D22*$D$49</f>
        <v>0</v>
      </c>
      <c r="E72" s="225">
        <f>$E$49*E22</f>
        <v>0</v>
      </c>
      <c r="F72" s="225">
        <f>$F$49*F22</f>
        <v>0</v>
      </c>
      <c r="G72" s="225">
        <f>$G$49*G22</f>
        <v>0</v>
      </c>
      <c r="H72" s="225">
        <f>$H$49*H22</f>
        <v>0</v>
      </c>
      <c r="I72" s="225">
        <f>$I$49*I22</f>
        <v>0</v>
      </c>
      <c r="J72" s="225">
        <f>$J$49*J22</f>
        <v>0</v>
      </c>
      <c r="K72" s="225">
        <f>$K$49*K22</f>
        <v>0</v>
      </c>
      <c r="L72" s="225">
        <f>$L$49*L22</f>
        <v>0</v>
      </c>
      <c r="M72" s="225">
        <f>$M$49*M22</f>
        <v>0</v>
      </c>
      <c r="N72" s="225">
        <f>$N$49*N22</f>
        <v>0</v>
      </c>
      <c r="O72" s="373">
        <f>O22</f>
        <v>0</v>
      </c>
      <c r="P72" s="315"/>
      <c r="Q72" s="415"/>
      <c r="R72" s="374">
        <f t="shared" si="83"/>
        <v>0</v>
      </c>
    </row>
    <row r="73" spans="1:24" ht="30" customHeight="1" thickBot="1" x14ac:dyDescent="0.35">
      <c r="A73" s="369" t="str">
        <f>A23</f>
        <v>Medida mitigación industria 3</v>
      </c>
      <c r="B73" s="225">
        <f>$B$49*B23</f>
        <v>0</v>
      </c>
      <c r="C73" s="225">
        <f>C23*$C$49</f>
        <v>0</v>
      </c>
      <c r="D73" s="225">
        <f>D23*$D$49</f>
        <v>0</v>
      </c>
      <c r="E73" s="225">
        <f>$E$49*E23</f>
        <v>0</v>
      </c>
      <c r="F73" s="225">
        <f>$F$49*F23</f>
        <v>0</v>
      </c>
      <c r="G73" s="225">
        <f>$G$49*G23</f>
        <v>0</v>
      </c>
      <c r="H73" s="225">
        <f>$H$49*H23</f>
        <v>0</v>
      </c>
      <c r="I73" s="225">
        <f>$I$49*I23</f>
        <v>0</v>
      </c>
      <c r="J73" s="225">
        <f>$J$49*J23</f>
        <v>0</v>
      </c>
      <c r="K73" s="225">
        <f>$K$49*K23</f>
        <v>0</v>
      </c>
      <c r="L73" s="225">
        <f>$L$49*L23</f>
        <v>0</v>
      </c>
      <c r="M73" s="225">
        <f>$M$49*M23</f>
        <v>0</v>
      </c>
      <c r="N73" s="225">
        <f>$N$49*N23</f>
        <v>0</v>
      </c>
      <c r="O73" s="373">
        <f>O23</f>
        <v>0</v>
      </c>
      <c r="P73" s="315"/>
      <c r="Q73" s="415"/>
      <c r="R73" s="374">
        <f t="shared" si="83"/>
        <v>0</v>
      </c>
    </row>
    <row r="74" spans="1:24" ht="30" customHeight="1" thickBot="1" x14ac:dyDescent="0.35">
      <c r="A74" s="345" t="s">
        <v>347</v>
      </c>
      <c r="B74" s="345"/>
      <c r="C74" s="345"/>
      <c r="D74" s="345"/>
      <c r="E74" s="345"/>
      <c r="F74" s="345"/>
      <c r="G74" s="345"/>
      <c r="H74" s="345"/>
      <c r="I74" s="345"/>
      <c r="J74" s="345"/>
      <c r="K74" s="345"/>
      <c r="L74" s="345"/>
      <c r="M74" s="345"/>
      <c r="N74" s="345"/>
      <c r="O74" s="248">
        <f>SUM(O71:O73)</f>
        <v>0</v>
      </c>
      <c r="P74" s="248">
        <f t="shared" ref="P74" si="84">SUM(P71:P73)</f>
        <v>0</v>
      </c>
      <c r="Q74" s="373">
        <f>SUM(Q71:Q73)</f>
        <v>0</v>
      </c>
      <c r="R74" s="248">
        <f t="shared" ref="R74" si="85">SUM(R71:R73)</f>
        <v>0</v>
      </c>
      <c r="S74" s="351" t="s">
        <v>594</v>
      </c>
    </row>
    <row r="75" spans="1:24" ht="30" customHeight="1" x14ac:dyDescent="0.3">
      <c r="A75" s="369" t="str">
        <f>A25</f>
        <v>Medida mitigación flota municipal 1</v>
      </c>
      <c r="B75" s="225">
        <f>$B$49*B25</f>
        <v>0</v>
      </c>
      <c r="C75" s="225">
        <f>C25*$C$49</f>
        <v>0</v>
      </c>
      <c r="D75" s="225">
        <f>D25*$D$49</f>
        <v>0</v>
      </c>
      <c r="E75" s="225">
        <f>$E$49*E25</f>
        <v>0</v>
      </c>
      <c r="F75" s="225">
        <f>$F$49*F25</f>
        <v>0</v>
      </c>
      <c r="G75" s="225">
        <f>$G$49*G25</f>
        <v>0</v>
      </c>
      <c r="H75" s="225">
        <f>$H$49*H25</f>
        <v>0</v>
      </c>
      <c r="I75" s="225">
        <f>$I$49*I25</f>
        <v>0</v>
      </c>
      <c r="J75" s="225">
        <f>$J$49*J25</f>
        <v>0</v>
      </c>
      <c r="K75" s="225">
        <f>$K$49*K25</f>
        <v>0</v>
      </c>
      <c r="L75" s="225">
        <f>$L$49*L25</f>
        <v>0</v>
      </c>
      <c r="M75" s="225">
        <f>$M$49*M25</f>
        <v>0</v>
      </c>
      <c r="N75" s="225">
        <f>$N$49*N25</f>
        <v>0</v>
      </c>
      <c r="O75" s="373">
        <f>SUM(B75:N75)</f>
        <v>0</v>
      </c>
      <c r="P75" s="315"/>
      <c r="Q75" s="415"/>
      <c r="R75" s="374">
        <f t="shared" ref="R75:R77" si="86">SUM(B75:N75)+Q75</f>
        <v>0</v>
      </c>
    </row>
    <row r="76" spans="1:24" ht="30" customHeight="1" x14ac:dyDescent="0.3">
      <c r="A76" s="369" t="str">
        <f>A26</f>
        <v>Medida mitigación flota municipal 2</v>
      </c>
      <c r="B76" s="225">
        <f t="shared" ref="B76:B77" si="87">$B$49*B26</f>
        <v>0</v>
      </c>
      <c r="C76" s="225">
        <f>C26*$C$49</f>
        <v>0</v>
      </c>
      <c r="D76" s="225">
        <f>D26*$D$49</f>
        <v>0</v>
      </c>
      <c r="E76" s="225">
        <f>$E$49*E26</f>
        <v>0</v>
      </c>
      <c r="F76" s="225">
        <f>$F$49*F26</f>
        <v>0</v>
      </c>
      <c r="G76" s="225">
        <f>$G$49*G26</f>
        <v>0</v>
      </c>
      <c r="H76" s="225">
        <f>$H$49*H26</f>
        <v>0</v>
      </c>
      <c r="I76" s="225">
        <f>$I$49*I26</f>
        <v>0</v>
      </c>
      <c r="J76" s="225">
        <f>$J$49*J26</f>
        <v>0</v>
      </c>
      <c r="K76" s="225">
        <f>$K$49*K26</f>
        <v>0</v>
      </c>
      <c r="L76" s="225">
        <f>$L$49*L26</f>
        <v>0</v>
      </c>
      <c r="M76" s="225">
        <f>$M$49*M26</f>
        <v>0</v>
      </c>
      <c r="N76" s="225">
        <f>$N$49*N26</f>
        <v>0</v>
      </c>
      <c r="O76" s="373">
        <f t="shared" ref="O76:O77" si="88">SUM(B76:N76)</f>
        <v>0</v>
      </c>
      <c r="P76" s="315"/>
      <c r="Q76" s="415"/>
      <c r="R76" s="374">
        <f t="shared" si="86"/>
        <v>0</v>
      </c>
    </row>
    <row r="77" spans="1:24" ht="30" customHeight="1" thickBot="1" x14ac:dyDescent="0.35">
      <c r="A77" s="369" t="str">
        <f>A27</f>
        <v>Medida mitigación flota municipal 3</v>
      </c>
      <c r="B77" s="225">
        <f t="shared" si="87"/>
        <v>0</v>
      </c>
      <c r="C77" s="225">
        <f>C27*$C$49</f>
        <v>0</v>
      </c>
      <c r="D77" s="225">
        <f>D27*$D$49</f>
        <v>0</v>
      </c>
      <c r="E77" s="225">
        <f>$E$49*E27</f>
        <v>0</v>
      </c>
      <c r="F77" s="225">
        <f>$F$49*F27</f>
        <v>0</v>
      </c>
      <c r="G77" s="225">
        <f>$G$49*G27</f>
        <v>0</v>
      </c>
      <c r="H77" s="225">
        <f>$H$49*H27</f>
        <v>0</v>
      </c>
      <c r="I77" s="225">
        <f>$I$49*I27</f>
        <v>0</v>
      </c>
      <c r="J77" s="225">
        <f>$J$49*J27</f>
        <v>0</v>
      </c>
      <c r="K77" s="225">
        <f>$K$49*K27</f>
        <v>0</v>
      </c>
      <c r="L77" s="225">
        <f>$L$49*L27</f>
        <v>0</v>
      </c>
      <c r="M77" s="225">
        <f>$M$49*M27</f>
        <v>0</v>
      </c>
      <c r="N77" s="225">
        <f>$N$49*N27</f>
        <v>0</v>
      </c>
      <c r="O77" s="373">
        <f t="shared" si="88"/>
        <v>0</v>
      </c>
      <c r="P77" s="315"/>
      <c r="Q77" s="415"/>
      <c r="R77" s="374">
        <f t="shared" si="86"/>
        <v>0</v>
      </c>
    </row>
    <row r="78" spans="1:24" ht="30" customHeight="1" thickBot="1" x14ac:dyDescent="0.35">
      <c r="A78" s="411" t="s">
        <v>545</v>
      </c>
      <c r="B78" s="345"/>
      <c r="C78" s="345"/>
      <c r="D78" s="345"/>
      <c r="E78" s="345"/>
      <c r="F78" s="345"/>
      <c r="G78" s="345"/>
      <c r="H78" s="345"/>
      <c r="I78" s="345"/>
      <c r="J78" s="345"/>
      <c r="K78" s="345"/>
      <c r="L78" s="345"/>
      <c r="M78" s="345"/>
      <c r="N78" s="345"/>
      <c r="O78" s="248">
        <f>SUM(O75:O77)</f>
        <v>0</v>
      </c>
      <c r="P78" s="248">
        <f t="shared" ref="P78" si="89">SUM(P75:P77)</f>
        <v>0</v>
      </c>
      <c r="Q78" s="373">
        <f>SUM(Q75:Q77)</f>
        <v>0</v>
      </c>
      <c r="R78" s="248">
        <f t="shared" ref="R78" si="90">SUM(R75:R77)</f>
        <v>0</v>
      </c>
      <c r="S78" s="351"/>
    </row>
    <row r="79" spans="1:24" ht="30" customHeight="1" x14ac:dyDescent="0.3">
      <c r="A79" s="369" t="str">
        <f>A29</f>
        <v>Medida mitigación transporte público 1</v>
      </c>
      <c r="B79" s="225">
        <f>$B$49*B29</f>
        <v>0</v>
      </c>
      <c r="C79" s="225">
        <f>C29*$C$49</f>
        <v>0</v>
      </c>
      <c r="D79" s="225">
        <f>D29*$D$49</f>
        <v>0</v>
      </c>
      <c r="E79" s="225">
        <f>$E$49*E29</f>
        <v>0</v>
      </c>
      <c r="F79" s="225">
        <f>$F$49*F29</f>
        <v>0</v>
      </c>
      <c r="G79" s="225">
        <f>$G$49*G29</f>
        <v>0</v>
      </c>
      <c r="H79" s="225">
        <f>$H$49*H29</f>
        <v>0</v>
      </c>
      <c r="I79" s="225">
        <f>$I$49*I29</f>
        <v>0</v>
      </c>
      <c r="J79" s="225">
        <f>$J$49*J29</f>
        <v>0</v>
      </c>
      <c r="K79" s="225">
        <f>$K$49*K29</f>
        <v>0</v>
      </c>
      <c r="L79" s="225">
        <f>$L$49*L29</f>
        <v>0</v>
      </c>
      <c r="M79" s="225">
        <f>$M$49*M29</f>
        <v>0</v>
      </c>
      <c r="N79" s="225">
        <f>$N$49*N29</f>
        <v>0</v>
      </c>
      <c r="O79" s="373">
        <f>O29</f>
        <v>0</v>
      </c>
      <c r="P79" s="315"/>
      <c r="Q79" s="415"/>
      <c r="R79" s="374">
        <f t="shared" ref="R79:R81" si="91">SUM(B79:N79)+Q79</f>
        <v>0</v>
      </c>
    </row>
    <row r="80" spans="1:24" ht="30" customHeight="1" x14ac:dyDescent="0.3">
      <c r="A80" s="369" t="str">
        <f>A30</f>
        <v>Medida mitigación transporte público 2</v>
      </c>
      <c r="B80" s="225">
        <f>$B$49*B30</f>
        <v>0</v>
      </c>
      <c r="C80" s="225">
        <f>C30*$C$49</f>
        <v>0</v>
      </c>
      <c r="D80" s="225">
        <f>D30*$D$49</f>
        <v>0</v>
      </c>
      <c r="E80" s="225">
        <f>$E$49*E30</f>
        <v>0</v>
      </c>
      <c r="F80" s="225">
        <f>$F$49*F30</f>
        <v>0</v>
      </c>
      <c r="G80" s="225">
        <f>$G$49*G30</f>
        <v>0</v>
      </c>
      <c r="H80" s="225">
        <f>$H$49*H30</f>
        <v>0</v>
      </c>
      <c r="I80" s="225">
        <f>$I$49*I30</f>
        <v>0</v>
      </c>
      <c r="J80" s="225">
        <f>$J$49*J30</f>
        <v>0</v>
      </c>
      <c r="K80" s="225">
        <f>$K$49*K30</f>
        <v>0</v>
      </c>
      <c r="L80" s="225">
        <f>$L$49*L30</f>
        <v>0</v>
      </c>
      <c r="M80" s="225">
        <f>$M$49*M30</f>
        <v>0</v>
      </c>
      <c r="N80" s="225">
        <f>$N$49*N30</f>
        <v>0</v>
      </c>
      <c r="O80" s="373">
        <f>O30</f>
        <v>0</v>
      </c>
      <c r="P80" s="315"/>
      <c r="Q80" s="415"/>
      <c r="R80" s="374">
        <f t="shared" si="91"/>
        <v>0</v>
      </c>
    </row>
    <row r="81" spans="1:19" ht="30" customHeight="1" thickBot="1" x14ac:dyDescent="0.35">
      <c r="A81" s="369" t="str">
        <f>A31</f>
        <v>Medida mitigación transporte público 3</v>
      </c>
      <c r="B81" s="225">
        <f>$B$49*B31</f>
        <v>0</v>
      </c>
      <c r="C81" s="225">
        <f>C31*$C$49</f>
        <v>0</v>
      </c>
      <c r="D81" s="225">
        <f>D31*$D$49</f>
        <v>0</v>
      </c>
      <c r="E81" s="225">
        <f>$E$49*E31</f>
        <v>0</v>
      </c>
      <c r="F81" s="225">
        <f>$F$49*F31</f>
        <v>0</v>
      </c>
      <c r="G81" s="225">
        <f>$G$49*G31</f>
        <v>0</v>
      </c>
      <c r="H81" s="225">
        <f>$H$49*H31</f>
        <v>0</v>
      </c>
      <c r="I81" s="225">
        <f>$I$49*I31</f>
        <v>0</v>
      </c>
      <c r="J81" s="225">
        <f>$J$49*J31</f>
        <v>0</v>
      </c>
      <c r="K81" s="225">
        <f>$K$49*K31</f>
        <v>0</v>
      </c>
      <c r="L81" s="225">
        <f>$L$49*L31</f>
        <v>0</v>
      </c>
      <c r="M81" s="225">
        <f>$M$49*M31</f>
        <v>0</v>
      </c>
      <c r="N81" s="225">
        <f>$N$49*N31</f>
        <v>0</v>
      </c>
      <c r="O81" s="373">
        <f>O31</f>
        <v>0</v>
      </c>
      <c r="P81" s="315"/>
      <c r="Q81" s="415"/>
      <c r="R81" s="374">
        <f t="shared" si="91"/>
        <v>0</v>
      </c>
    </row>
    <row r="82" spans="1:19" ht="30" customHeight="1" thickBot="1" x14ac:dyDescent="0.35">
      <c r="A82" s="411" t="s">
        <v>546</v>
      </c>
      <c r="B82" s="345"/>
      <c r="C82" s="345"/>
      <c r="D82" s="345"/>
      <c r="E82" s="345"/>
      <c r="F82" s="345"/>
      <c r="G82" s="345"/>
      <c r="H82" s="345"/>
      <c r="I82" s="345"/>
      <c r="J82" s="345"/>
      <c r="K82" s="345"/>
      <c r="L82" s="345"/>
      <c r="M82" s="345"/>
      <c r="N82" s="345"/>
      <c r="O82" s="248">
        <f>SUM(O79:O81)</f>
        <v>0</v>
      </c>
      <c r="P82" s="248">
        <f t="shared" ref="P82:R82" si="92">SUM(P79:P81)</f>
        <v>0</v>
      </c>
      <c r="Q82" s="373">
        <f>SUM(Q79:Q81)</f>
        <v>0</v>
      </c>
      <c r="R82" s="248">
        <f t="shared" si="92"/>
        <v>0</v>
      </c>
      <c r="S82" s="351"/>
    </row>
    <row r="83" spans="1:19" ht="30" customHeight="1" x14ac:dyDescent="0.3">
      <c r="A83" s="369" t="str">
        <f>A33</f>
        <v>Medida mitigación transporte privado y comercial 1</v>
      </c>
      <c r="B83" s="225">
        <f>$B$49*B33</f>
        <v>0</v>
      </c>
      <c r="C83" s="225">
        <f>C33*$C$49</f>
        <v>0</v>
      </c>
      <c r="D83" s="225">
        <f>D33*$D$49</f>
        <v>0</v>
      </c>
      <c r="E83" s="225">
        <f>$E$49*E33</f>
        <v>0</v>
      </c>
      <c r="F83" s="225">
        <f>$F$49*F33</f>
        <v>0</v>
      </c>
      <c r="G83" s="225">
        <f>$G$49*G33</f>
        <v>0</v>
      </c>
      <c r="H83" s="225">
        <f>$H$49*H33</f>
        <v>0</v>
      </c>
      <c r="I83" s="225">
        <f>$I$49*I33</f>
        <v>0</v>
      </c>
      <c r="J83" s="225">
        <f>$J$49*J33</f>
        <v>0</v>
      </c>
      <c r="K83" s="225">
        <f>$K$49*K33</f>
        <v>0</v>
      </c>
      <c r="L83" s="225">
        <f>$L$49*L33</f>
        <v>0</v>
      </c>
      <c r="M83" s="225">
        <f>$M$49*M33</f>
        <v>0</v>
      </c>
      <c r="N83" s="225">
        <f>$N$49*N33</f>
        <v>0</v>
      </c>
      <c r="O83" s="373">
        <f>O33</f>
        <v>0</v>
      </c>
      <c r="P83" s="315"/>
      <c r="Q83" s="415"/>
      <c r="R83" s="374">
        <f t="shared" ref="R83:R85" si="93">SUM(B83:N83)+Q83</f>
        <v>0</v>
      </c>
    </row>
    <row r="84" spans="1:19" ht="30" customHeight="1" x14ac:dyDescent="0.3">
      <c r="A84" s="369" t="str">
        <f>A34</f>
        <v>Medida mitigación transporte privado y comercial 2</v>
      </c>
      <c r="B84" s="225">
        <f>$B$49*B34</f>
        <v>0</v>
      </c>
      <c r="C84" s="225">
        <f>C34*$C$49</f>
        <v>0</v>
      </c>
      <c r="D84" s="225">
        <f>D34*$D$49</f>
        <v>0</v>
      </c>
      <c r="E84" s="225">
        <f>$E$49*E34</f>
        <v>0</v>
      </c>
      <c r="F84" s="225">
        <f>$F$49*F34</f>
        <v>0</v>
      </c>
      <c r="G84" s="225">
        <f>$G$49*G34</f>
        <v>0</v>
      </c>
      <c r="H84" s="225">
        <f>$H$49*H34</f>
        <v>0</v>
      </c>
      <c r="I84" s="225">
        <f>$I$49*I34</f>
        <v>0</v>
      </c>
      <c r="J84" s="225">
        <f>$J$49*J34</f>
        <v>0</v>
      </c>
      <c r="K84" s="225">
        <f>$K$49*K34</f>
        <v>0</v>
      </c>
      <c r="L84" s="225">
        <f>$L$49*L34</f>
        <v>0</v>
      </c>
      <c r="M84" s="225">
        <f>$M$49*M34</f>
        <v>0</v>
      </c>
      <c r="N84" s="225">
        <f>$N$49*N34</f>
        <v>0</v>
      </c>
      <c r="O84" s="373">
        <f>O34</f>
        <v>0</v>
      </c>
      <c r="P84" s="315"/>
      <c r="Q84" s="415"/>
      <c r="R84" s="374">
        <f t="shared" si="93"/>
        <v>0</v>
      </c>
    </row>
    <row r="85" spans="1:19" ht="30" customHeight="1" thickBot="1" x14ac:dyDescent="0.35">
      <c r="A85" s="369" t="str">
        <f>A35</f>
        <v>Medida mitigación transporte privado y comercial 3</v>
      </c>
      <c r="B85" s="225">
        <f>$B$49*B35</f>
        <v>0</v>
      </c>
      <c r="C85" s="225">
        <f>C35*$C$49</f>
        <v>0</v>
      </c>
      <c r="D85" s="225">
        <f>D35*$D$49</f>
        <v>0</v>
      </c>
      <c r="E85" s="225">
        <f>$E$49*E35</f>
        <v>0</v>
      </c>
      <c r="F85" s="225">
        <f>$F$49*F35</f>
        <v>0</v>
      </c>
      <c r="G85" s="225">
        <f>$G$49*G35</f>
        <v>0</v>
      </c>
      <c r="H85" s="225">
        <f>$H$49*H35</f>
        <v>0</v>
      </c>
      <c r="I85" s="225">
        <f>$I$49*I35</f>
        <v>0</v>
      </c>
      <c r="J85" s="225">
        <f>$J$49*J35</f>
        <v>0</v>
      </c>
      <c r="K85" s="225">
        <f>$K$49*K35</f>
        <v>0</v>
      </c>
      <c r="L85" s="225">
        <f>$L$49*L35</f>
        <v>0</v>
      </c>
      <c r="M85" s="225">
        <f>$M$49*M35</f>
        <v>0</v>
      </c>
      <c r="N85" s="414">
        <f>$N$49*N35</f>
        <v>0</v>
      </c>
      <c r="O85" s="225">
        <f>O35</f>
        <v>0</v>
      </c>
      <c r="P85" s="315"/>
      <c r="Q85" s="315"/>
      <c r="R85" s="374">
        <f t="shared" si="93"/>
        <v>0</v>
      </c>
    </row>
    <row r="86" spans="1:19" ht="30" customHeight="1" thickBot="1" x14ac:dyDescent="0.35">
      <c r="A86" s="411" t="s">
        <v>547</v>
      </c>
      <c r="B86" s="412"/>
      <c r="C86" s="412"/>
      <c r="D86" s="412"/>
      <c r="E86" s="412"/>
      <c r="F86" s="412"/>
      <c r="G86" s="412"/>
      <c r="H86" s="412"/>
      <c r="I86" s="412"/>
      <c r="J86" s="412"/>
      <c r="K86" s="412"/>
      <c r="L86" s="412"/>
      <c r="M86" s="412"/>
      <c r="N86" s="413"/>
      <c r="O86" s="248">
        <f>SUM(O83:O85)</f>
        <v>0</v>
      </c>
      <c r="P86" s="248">
        <f>SUM(P83:P85)</f>
        <v>0</v>
      </c>
      <c r="Q86" s="373">
        <f>SUM(Q83:Q85)</f>
        <v>0</v>
      </c>
      <c r="R86" s="248">
        <f>SUM(R83:R85)</f>
        <v>0</v>
      </c>
      <c r="S86" s="351"/>
    </row>
    <row r="87" spans="1:19" ht="30" customHeight="1" thickBot="1" x14ac:dyDescent="0.35">
      <c r="A87" s="345" t="s">
        <v>340</v>
      </c>
      <c r="B87" s="345"/>
      <c r="C87" s="345"/>
      <c r="D87" s="345"/>
      <c r="E87" s="345"/>
      <c r="F87" s="345"/>
      <c r="G87" s="345"/>
      <c r="H87" s="345"/>
      <c r="I87" s="345"/>
      <c r="J87" s="345"/>
      <c r="K87" s="345"/>
      <c r="L87" s="345"/>
      <c r="M87" s="345"/>
      <c r="N87" s="345"/>
      <c r="O87" s="404">
        <f>O86+O82+O78</f>
        <v>0</v>
      </c>
      <c r="P87" s="404">
        <f>P86+P82+P78</f>
        <v>0</v>
      </c>
      <c r="Q87" s="225">
        <f>Q86+Q82+Q78</f>
        <v>0</v>
      </c>
      <c r="R87" s="404">
        <f>R86+R82+R78</f>
        <v>0</v>
      </c>
      <c r="S87" s="351" t="s">
        <v>594</v>
      </c>
    </row>
    <row r="88" spans="1:19" ht="30" customHeight="1" x14ac:dyDescent="0.3">
      <c r="A88" s="369" t="str">
        <f>A40</f>
        <v>Medida mitigación producción local de electricidad 3</v>
      </c>
      <c r="B88" s="225">
        <f>$B$49*B38</f>
        <v>0</v>
      </c>
      <c r="C88" s="225">
        <f>C38*$C$49</f>
        <v>0</v>
      </c>
      <c r="D88" s="225">
        <f>D38*$D$49</f>
        <v>0</v>
      </c>
      <c r="E88" s="225">
        <f>$E$49*E38</f>
        <v>0</v>
      </c>
      <c r="F88" s="225">
        <f>$F$49*F38</f>
        <v>0</v>
      </c>
      <c r="G88" s="225">
        <f>$G$49*G38</f>
        <v>0</v>
      </c>
      <c r="H88" s="225">
        <f>$H$49*H38</f>
        <v>0</v>
      </c>
      <c r="I88" s="225">
        <f>$I$49*I38</f>
        <v>0</v>
      </c>
      <c r="J88" s="225">
        <f>$J$49*J38</f>
        <v>0</v>
      </c>
      <c r="K88" s="225">
        <f>$K$49*K38</f>
        <v>0</v>
      </c>
      <c r="L88" s="225">
        <f>$L$49*L38</f>
        <v>0</v>
      </c>
      <c r="M88" s="225">
        <f>$M$49*M38</f>
        <v>0</v>
      </c>
      <c r="N88" s="225">
        <f>$N$49*N38</f>
        <v>0</v>
      </c>
      <c r="O88" s="373">
        <f>O38</f>
        <v>0</v>
      </c>
      <c r="P88" s="315"/>
      <c r="Q88" s="415"/>
      <c r="R88" s="374">
        <f t="shared" ref="R88:R90" si="94">SUM(B88:N88)+Q88</f>
        <v>0</v>
      </c>
    </row>
    <row r="89" spans="1:19" ht="30" customHeight="1" x14ac:dyDescent="0.3">
      <c r="A89" s="369" t="str">
        <f>A39</f>
        <v>Medida mitigación producción local de electricidad 2</v>
      </c>
      <c r="B89" s="225">
        <f>$B$49*B39</f>
        <v>0</v>
      </c>
      <c r="C89" s="225">
        <f>C39*$C$49</f>
        <v>0</v>
      </c>
      <c r="D89" s="225">
        <f>D39*$D$49</f>
        <v>0</v>
      </c>
      <c r="E89" s="225">
        <f>$E$49*E39</f>
        <v>0</v>
      </c>
      <c r="F89" s="225">
        <f>$F$49*F39</f>
        <v>0</v>
      </c>
      <c r="G89" s="225">
        <f>$G$49*G39</f>
        <v>0</v>
      </c>
      <c r="H89" s="225">
        <f>$H$49*H39</f>
        <v>0</v>
      </c>
      <c r="I89" s="225">
        <f>$I$49*I39</f>
        <v>0</v>
      </c>
      <c r="J89" s="225">
        <f>$J$49*J39</f>
        <v>0</v>
      </c>
      <c r="K89" s="225">
        <f>$K$49*K39</f>
        <v>0</v>
      </c>
      <c r="L89" s="225">
        <f>$L$49*L39</f>
        <v>0</v>
      </c>
      <c r="M89" s="225">
        <f>$M$49*M39</f>
        <v>0</v>
      </c>
      <c r="N89" s="225">
        <f>$N$49*N39</f>
        <v>0</v>
      </c>
      <c r="O89" s="373">
        <f>O39</f>
        <v>0</v>
      </c>
      <c r="P89" s="315"/>
      <c r="Q89" s="415"/>
      <c r="R89" s="374">
        <f t="shared" si="94"/>
        <v>0</v>
      </c>
    </row>
    <row r="90" spans="1:19" ht="30" customHeight="1" thickBot="1" x14ac:dyDescent="0.35">
      <c r="A90" s="369" t="str">
        <f>A40</f>
        <v>Medida mitigación producción local de electricidad 3</v>
      </c>
      <c r="B90" s="225">
        <f>$B$49*B40</f>
        <v>0</v>
      </c>
      <c r="C90" s="225">
        <f>C40*$C$49</f>
        <v>0</v>
      </c>
      <c r="D90" s="225">
        <f>D40*$D$49</f>
        <v>0</v>
      </c>
      <c r="E90" s="225">
        <f>$E$49*E40</f>
        <v>0</v>
      </c>
      <c r="F90" s="225">
        <f>$F$49*F40</f>
        <v>0</v>
      </c>
      <c r="G90" s="225">
        <f>$G$49*G40</f>
        <v>0</v>
      </c>
      <c r="H90" s="225">
        <f>$H$49*H40</f>
        <v>0</v>
      </c>
      <c r="I90" s="225">
        <f>$I$49*I40</f>
        <v>0</v>
      </c>
      <c r="J90" s="225">
        <f>$J$49*J40</f>
        <v>0</v>
      </c>
      <c r="K90" s="225">
        <f>$K$49*K40</f>
        <v>0</v>
      </c>
      <c r="L90" s="225">
        <f>$L$49*L40</f>
        <v>0</v>
      </c>
      <c r="M90" s="225">
        <f>$M$49*M40</f>
        <v>0</v>
      </c>
      <c r="N90" s="225">
        <f>$N$49*N40</f>
        <v>0</v>
      </c>
      <c r="O90" s="373">
        <f>O40</f>
        <v>0</v>
      </c>
      <c r="P90" s="315"/>
      <c r="Q90" s="415"/>
      <c r="R90" s="374">
        <f t="shared" si="94"/>
        <v>0</v>
      </c>
    </row>
    <row r="91" spans="1:19" ht="30" customHeight="1" thickBot="1" x14ac:dyDescent="0.35">
      <c r="A91" s="345" t="s">
        <v>348</v>
      </c>
      <c r="B91" s="345"/>
      <c r="C91" s="345"/>
      <c r="D91" s="345"/>
      <c r="E91" s="345"/>
      <c r="F91" s="345"/>
      <c r="G91" s="345"/>
      <c r="H91" s="345"/>
      <c r="I91" s="345"/>
      <c r="J91" s="345"/>
      <c r="K91" s="345"/>
      <c r="L91" s="345"/>
      <c r="M91" s="345"/>
      <c r="N91" s="345"/>
      <c r="O91" s="248">
        <f>SUM(O88:O90)</f>
        <v>0</v>
      </c>
      <c r="P91" s="248">
        <f t="shared" ref="P91" si="95">SUM(P88:P90)</f>
        <v>0</v>
      </c>
      <c r="Q91" s="373">
        <f>SUM(Q88:Q90)</f>
        <v>0</v>
      </c>
      <c r="R91" s="248">
        <f t="shared" ref="R91" si="96">SUM(R88:R90)</f>
        <v>0</v>
      </c>
      <c r="S91" s="351" t="s">
        <v>594</v>
      </c>
    </row>
    <row r="92" spans="1:19" ht="30" customHeight="1" x14ac:dyDescent="0.3">
      <c r="A92" s="369" t="str">
        <f>A42</f>
        <v>Medida mitigación calor-frío local 1</v>
      </c>
      <c r="B92" s="225">
        <f>$B$49*B42</f>
        <v>0</v>
      </c>
      <c r="C92" s="225">
        <f>C42*$C$49</f>
        <v>0</v>
      </c>
      <c r="D92" s="225">
        <f>D42*$D$49</f>
        <v>0</v>
      </c>
      <c r="E92" s="225">
        <f>$E$49*E42</f>
        <v>0</v>
      </c>
      <c r="F92" s="225">
        <f>$F$49*F42</f>
        <v>0</v>
      </c>
      <c r="G92" s="225">
        <f>$G$49*G42</f>
        <v>0</v>
      </c>
      <c r="H92" s="225">
        <f>$H$49*H42</f>
        <v>0</v>
      </c>
      <c r="I92" s="225">
        <f>$I$49*I42</f>
        <v>0</v>
      </c>
      <c r="J92" s="225">
        <f>$J$49*J42</f>
        <v>0</v>
      </c>
      <c r="K92" s="225">
        <f>$K$49*K42</f>
        <v>0</v>
      </c>
      <c r="L92" s="225">
        <f>$L$49*L42</f>
        <v>0</v>
      </c>
      <c r="M92" s="225">
        <f>$M$49*M42</f>
        <v>0</v>
      </c>
      <c r="N92" s="225">
        <f>$N$49*N42</f>
        <v>0</v>
      </c>
      <c r="O92" s="373">
        <f>O42</f>
        <v>0</v>
      </c>
      <c r="P92" s="315"/>
      <c r="Q92" s="415"/>
      <c r="R92" s="374">
        <f t="shared" ref="R92:R94" si="97">SUM(B92:N92)+Q92</f>
        <v>0</v>
      </c>
    </row>
    <row r="93" spans="1:19" ht="30" customHeight="1" x14ac:dyDescent="0.3">
      <c r="A93" s="369" t="str">
        <f>A43</f>
        <v>Medida mitigación calor-frío local 2</v>
      </c>
      <c r="B93" s="225">
        <f>$B$49*B43</f>
        <v>0</v>
      </c>
      <c r="C93" s="225">
        <f>C43*$C$49</f>
        <v>0</v>
      </c>
      <c r="D93" s="225">
        <f>D43*$D$49</f>
        <v>0</v>
      </c>
      <c r="E93" s="225">
        <f>$E$49*E43</f>
        <v>0</v>
      </c>
      <c r="F93" s="225">
        <f>$F$49*F43</f>
        <v>0</v>
      </c>
      <c r="G93" s="225">
        <f>$G$49*G43</f>
        <v>0</v>
      </c>
      <c r="H93" s="225">
        <f>$H$49*H43</f>
        <v>0</v>
      </c>
      <c r="I93" s="225">
        <f>$I$49*I43</f>
        <v>0</v>
      </c>
      <c r="J93" s="225">
        <f>$J$49*J43</f>
        <v>0</v>
      </c>
      <c r="K93" s="225">
        <f>$K$49*K43</f>
        <v>0</v>
      </c>
      <c r="L93" s="225">
        <f>$L$49*L43</f>
        <v>0</v>
      </c>
      <c r="M93" s="225">
        <f>$M$49*M43</f>
        <v>0</v>
      </c>
      <c r="N93" s="225">
        <f>$N$49*N43</f>
        <v>0</v>
      </c>
      <c r="O93" s="373">
        <f>O43</f>
        <v>0</v>
      </c>
      <c r="P93" s="315"/>
      <c r="Q93" s="415"/>
      <c r="R93" s="374">
        <f t="shared" si="97"/>
        <v>0</v>
      </c>
    </row>
    <row r="94" spans="1:19" ht="30" customHeight="1" thickBot="1" x14ac:dyDescent="0.35">
      <c r="A94" s="369" t="str">
        <f>A44</f>
        <v>Medida mitigación calor-frío local 3</v>
      </c>
      <c r="B94" s="225">
        <f>$B$49*B44</f>
        <v>0</v>
      </c>
      <c r="C94" s="225">
        <f>C44*$C$49</f>
        <v>0</v>
      </c>
      <c r="D94" s="225">
        <f>D44*$D$49</f>
        <v>0</v>
      </c>
      <c r="E94" s="225">
        <f>$E$49*E44</f>
        <v>0</v>
      </c>
      <c r="F94" s="225">
        <f>$F$49*F44</f>
        <v>0</v>
      </c>
      <c r="G94" s="225">
        <f>$G$49*G44</f>
        <v>0</v>
      </c>
      <c r="H94" s="225">
        <f>$H$49*H44</f>
        <v>0</v>
      </c>
      <c r="I94" s="225">
        <f>$I$49*I44</f>
        <v>0</v>
      </c>
      <c r="J94" s="225">
        <f>$J$49*J44</f>
        <v>0</v>
      </c>
      <c r="K94" s="225">
        <f>$K$49*K44</f>
        <v>0</v>
      </c>
      <c r="L94" s="225">
        <f>$L$49*L44</f>
        <v>0</v>
      </c>
      <c r="M94" s="225">
        <f>$M$49*M44</f>
        <v>0</v>
      </c>
      <c r="N94" s="225">
        <f>$N$49*N44</f>
        <v>0</v>
      </c>
      <c r="O94" s="373">
        <f>O44</f>
        <v>0</v>
      </c>
      <c r="P94" s="315"/>
      <c r="Q94" s="415"/>
      <c r="R94" s="374">
        <f t="shared" si="97"/>
        <v>0</v>
      </c>
    </row>
    <row r="95" spans="1:19" ht="30" customHeight="1" thickBot="1" x14ac:dyDescent="0.35">
      <c r="A95" s="345" t="s">
        <v>525</v>
      </c>
      <c r="B95" s="345"/>
      <c r="C95" s="345"/>
      <c r="D95" s="345"/>
      <c r="E95" s="345"/>
      <c r="F95" s="345"/>
      <c r="G95" s="345"/>
      <c r="H95" s="345"/>
      <c r="I95" s="345"/>
      <c r="J95" s="345"/>
      <c r="K95" s="345"/>
      <c r="L95" s="345"/>
      <c r="M95" s="345"/>
      <c r="N95" s="345"/>
      <c r="O95" s="248">
        <f>SUM(O92:O94)</f>
        <v>0</v>
      </c>
      <c r="P95" s="248">
        <f t="shared" ref="P95" si="98">SUM(P92:P94)</f>
        <v>0</v>
      </c>
      <c r="Q95" s="373">
        <f>SUM(Q92:Q94)</f>
        <v>0</v>
      </c>
      <c r="R95" s="248">
        <f t="shared" ref="R95" si="99">SUM(R92:R94)</f>
        <v>0</v>
      </c>
      <c r="S95" s="351" t="s">
        <v>594</v>
      </c>
    </row>
    <row r="96" spans="1:19" ht="30" customHeight="1" x14ac:dyDescent="0.3">
      <c r="A96" s="492"/>
      <c r="B96" s="493"/>
      <c r="C96" s="493"/>
      <c r="D96" s="493"/>
      <c r="E96" s="493"/>
      <c r="F96" s="493"/>
      <c r="G96" s="493"/>
      <c r="H96" s="493"/>
      <c r="I96" s="493"/>
      <c r="J96" s="493"/>
      <c r="K96" s="493"/>
      <c r="L96" s="493"/>
      <c r="M96" s="493"/>
      <c r="N96" s="493"/>
      <c r="O96" s="493"/>
      <c r="P96" s="375"/>
      <c r="Q96" s="375"/>
      <c r="R96" s="375"/>
    </row>
    <row r="97" spans="1:20" ht="57.6" x14ac:dyDescent="0.3">
      <c r="A97" s="497" t="s">
        <v>530</v>
      </c>
      <c r="B97" s="498"/>
      <c r="C97" s="498"/>
      <c r="D97" s="498"/>
      <c r="E97" s="498"/>
      <c r="F97" s="498"/>
      <c r="G97" s="498"/>
      <c r="H97" s="498"/>
      <c r="I97" s="498"/>
      <c r="J97" s="498"/>
      <c r="K97" s="498"/>
      <c r="L97" s="498"/>
      <c r="M97" s="498"/>
      <c r="N97" s="498"/>
      <c r="O97" s="498"/>
      <c r="P97" s="498"/>
      <c r="Q97" s="499"/>
      <c r="R97" s="349" t="s">
        <v>530</v>
      </c>
      <c r="T97" s="351" t="s">
        <v>528</v>
      </c>
    </row>
    <row r="98" spans="1:20" ht="30" customHeight="1" x14ac:dyDescent="0.3">
      <c r="A98" s="342" t="s">
        <v>363</v>
      </c>
      <c r="B98" s="486"/>
      <c r="C98" s="487"/>
      <c r="D98" s="487"/>
      <c r="E98" s="487"/>
      <c r="F98" s="487"/>
      <c r="G98" s="487"/>
      <c r="H98" s="487"/>
      <c r="I98" s="487"/>
      <c r="J98" s="487"/>
      <c r="K98" s="487"/>
      <c r="L98" s="487"/>
      <c r="M98" s="487"/>
      <c r="N98" s="487"/>
      <c r="O98" s="487"/>
      <c r="P98" s="487"/>
      <c r="Q98" s="488"/>
      <c r="R98" s="343"/>
    </row>
    <row r="99" spans="1:20" ht="30" customHeight="1" x14ac:dyDescent="0.3">
      <c r="A99" s="342" t="s">
        <v>364</v>
      </c>
      <c r="B99" s="486"/>
      <c r="C99" s="487"/>
      <c r="D99" s="487"/>
      <c r="E99" s="487"/>
      <c r="F99" s="487"/>
      <c r="G99" s="487"/>
      <c r="H99" s="487"/>
      <c r="I99" s="487"/>
      <c r="J99" s="487"/>
      <c r="K99" s="487"/>
      <c r="L99" s="487"/>
      <c r="M99" s="487"/>
      <c r="N99" s="487"/>
      <c r="O99" s="487"/>
      <c r="P99" s="487"/>
      <c r="Q99" s="488"/>
      <c r="R99" s="343"/>
      <c r="T99" s="491"/>
    </row>
    <row r="100" spans="1:20" ht="30" customHeight="1" thickBot="1" x14ac:dyDescent="0.35">
      <c r="A100" s="342" t="s">
        <v>625</v>
      </c>
      <c r="B100" s="486"/>
      <c r="C100" s="487"/>
      <c r="D100" s="487"/>
      <c r="E100" s="487"/>
      <c r="F100" s="487"/>
      <c r="G100" s="487"/>
      <c r="H100" s="487"/>
      <c r="I100" s="487"/>
      <c r="J100" s="487"/>
      <c r="K100" s="487"/>
      <c r="L100" s="487"/>
      <c r="M100" s="487"/>
      <c r="N100" s="487"/>
      <c r="O100" s="487"/>
      <c r="P100" s="487"/>
      <c r="Q100" s="488"/>
      <c r="R100" s="343"/>
      <c r="T100" s="491"/>
    </row>
    <row r="101" spans="1:20" ht="30" customHeight="1" thickBot="1" x14ac:dyDescent="0.35">
      <c r="A101" s="345" t="s">
        <v>341</v>
      </c>
      <c r="B101" s="494"/>
      <c r="C101" s="495"/>
      <c r="D101" s="495"/>
      <c r="E101" s="495"/>
      <c r="F101" s="495"/>
      <c r="G101" s="495"/>
      <c r="H101" s="495"/>
      <c r="I101" s="495"/>
      <c r="J101" s="495"/>
      <c r="K101" s="495"/>
      <c r="L101" s="495"/>
      <c r="M101" s="495"/>
      <c r="N101" s="495"/>
      <c r="O101" s="495"/>
      <c r="P101" s="495"/>
      <c r="Q101" s="496"/>
      <c r="R101" s="248">
        <f>SUM(R98:R100)</f>
        <v>0</v>
      </c>
      <c r="S101" s="351" t="s">
        <v>594</v>
      </c>
      <c r="T101" s="491"/>
    </row>
    <row r="102" spans="1:20" ht="30" customHeight="1" x14ac:dyDescent="0.3">
      <c r="A102" s="342" t="s">
        <v>365</v>
      </c>
      <c r="B102" s="486"/>
      <c r="C102" s="487"/>
      <c r="D102" s="487"/>
      <c r="E102" s="487"/>
      <c r="F102" s="487"/>
      <c r="G102" s="487"/>
      <c r="H102" s="487"/>
      <c r="I102" s="487"/>
      <c r="J102" s="487"/>
      <c r="K102" s="487"/>
      <c r="L102" s="487"/>
      <c r="M102" s="487"/>
      <c r="N102" s="487"/>
      <c r="O102" s="487"/>
      <c r="P102" s="487"/>
      <c r="Q102" s="488"/>
      <c r="R102" s="343"/>
    </row>
    <row r="103" spans="1:20" ht="30" customHeight="1" x14ac:dyDescent="0.3">
      <c r="A103" s="342" t="s">
        <v>366</v>
      </c>
      <c r="B103" s="486"/>
      <c r="C103" s="487"/>
      <c r="D103" s="487"/>
      <c r="E103" s="487"/>
      <c r="F103" s="487"/>
      <c r="G103" s="487"/>
      <c r="H103" s="487"/>
      <c r="I103" s="487"/>
      <c r="J103" s="487"/>
      <c r="K103" s="487"/>
      <c r="L103" s="487"/>
      <c r="M103" s="487"/>
      <c r="N103" s="487"/>
      <c r="O103" s="487"/>
      <c r="P103" s="487"/>
      <c r="Q103" s="488"/>
      <c r="R103" s="343"/>
    </row>
    <row r="104" spans="1:20" ht="30" customHeight="1" thickBot="1" x14ac:dyDescent="0.35">
      <c r="A104" s="342" t="s">
        <v>642</v>
      </c>
      <c r="B104" s="489"/>
      <c r="C104" s="489"/>
      <c r="D104" s="489"/>
      <c r="E104" s="489"/>
      <c r="F104" s="489"/>
      <c r="G104" s="489"/>
      <c r="H104" s="489"/>
      <c r="I104" s="489"/>
      <c r="J104" s="489"/>
      <c r="K104" s="489"/>
      <c r="L104" s="489"/>
      <c r="M104" s="489"/>
      <c r="N104" s="489"/>
      <c r="O104" s="489"/>
      <c r="P104" s="489"/>
      <c r="Q104" s="489"/>
      <c r="R104" s="422"/>
    </row>
    <row r="105" spans="1:20" ht="30" customHeight="1" thickBot="1" x14ac:dyDescent="0.35">
      <c r="A105" s="345" t="s">
        <v>349</v>
      </c>
      <c r="B105" s="490"/>
      <c r="C105" s="490"/>
      <c r="D105" s="490"/>
      <c r="E105" s="490"/>
      <c r="F105" s="490"/>
      <c r="G105" s="490"/>
      <c r="H105" s="490"/>
      <c r="I105" s="490"/>
      <c r="J105" s="490"/>
      <c r="K105" s="490"/>
      <c r="L105" s="490"/>
      <c r="M105" s="490"/>
      <c r="N105" s="490"/>
      <c r="O105" s="490"/>
      <c r="P105" s="490"/>
      <c r="Q105" s="490"/>
      <c r="R105" s="417">
        <f ca="1">SUM(R102:R105)</f>
        <v>0</v>
      </c>
      <c r="S105" s="351" t="s">
        <v>594</v>
      </c>
    </row>
    <row r="107" spans="1:20" ht="15" thickBot="1" x14ac:dyDescent="0.35"/>
    <row r="108" spans="1:20" ht="30" customHeight="1" thickBot="1" x14ac:dyDescent="0.35">
      <c r="N108" s="301" t="s">
        <v>433</v>
      </c>
      <c r="O108" s="248">
        <f>O95+O91+O78+O74+O70+O66+O62+O57</f>
        <v>0</v>
      </c>
      <c r="P108" s="248">
        <f>P95+P91+P78+P74+P70+P66+P62+P57</f>
        <v>0</v>
      </c>
      <c r="Q108" s="248"/>
      <c r="R108" s="248">
        <f ca="1">R105+R101+R95+R91+R78+R74+R70+R66+R62+R57</f>
        <v>0</v>
      </c>
    </row>
  </sheetData>
  <mergeCells count="13">
    <mergeCell ref="B102:Q102"/>
    <mergeCell ref="B103:Q103"/>
    <mergeCell ref="B104:Q104"/>
    <mergeCell ref="B105:Q105"/>
    <mergeCell ref="T5:T7"/>
    <mergeCell ref="T54:T56"/>
    <mergeCell ref="T99:T101"/>
    <mergeCell ref="A96:O96"/>
    <mergeCell ref="B98:Q98"/>
    <mergeCell ref="B99:Q99"/>
    <mergeCell ref="B100:Q100"/>
    <mergeCell ref="B101:Q101"/>
    <mergeCell ref="A97:Q97"/>
  </mergeCells>
  <phoneticPr fontId="10" type="noConversion"/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F1BCC-1340-4CC1-9997-2431D19609C9}">
  <dimension ref="A1:E9"/>
  <sheetViews>
    <sheetView workbookViewId="0">
      <selection activeCell="D6" sqref="D6"/>
    </sheetView>
  </sheetViews>
  <sheetFormatPr baseColWidth="10" defaultRowHeight="14.4" x14ac:dyDescent="0.3"/>
  <cols>
    <col min="1" max="1" width="40.88671875" customWidth="1"/>
    <col min="2" max="4" width="12.77734375" customWidth="1"/>
  </cols>
  <sheetData>
    <row r="1" spans="1:5" x14ac:dyDescent="0.3">
      <c r="A1" t="s">
        <v>531</v>
      </c>
    </row>
    <row r="2" spans="1:5" ht="60" customHeight="1" thickBot="1" x14ac:dyDescent="0.35">
      <c r="A2" s="190" t="s">
        <v>511</v>
      </c>
      <c r="B2" s="203" t="s">
        <v>595</v>
      </c>
      <c r="C2" s="203" t="s">
        <v>529</v>
      </c>
      <c r="D2" s="203" t="s">
        <v>596</v>
      </c>
    </row>
    <row r="3" spans="1:5" ht="30" customHeight="1" thickBot="1" x14ac:dyDescent="0.35">
      <c r="A3" s="202" t="s">
        <v>532</v>
      </c>
      <c r="B3" s="331">
        <f>'ISE1'!J26</f>
        <v>0</v>
      </c>
      <c r="C3" s="330">
        <v>0</v>
      </c>
      <c r="D3" s="331">
        <f>'ISE1'!J35</f>
        <v>0</v>
      </c>
    </row>
    <row r="4" spans="1:5" ht="30" customHeight="1" thickBot="1" x14ac:dyDescent="0.35">
      <c r="A4" s="202" t="s">
        <v>533</v>
      </c>
      <c r="B4" s="330">
        <v>0</v>
      </c>
      <c r="C4" s="330">
        <v>0</v>
      </c>
      <c r="D4" s="331">
        <f>'ISE2'!J8</f>
        <v>100</v>
      </c>
    </row>
    <row r="5" spans="1:5" ht="30" customHeight="1" thickBot="1" x14ac:dyDescent="0.35">
      <c r="A5" s="202" t="s">
        <v>534</v>
      </c>
      <c r="B5" s="331">
        <f>-'ISE6'!O108</f>
        <v>0</v>
      </c>
      <c r="C5" s="331">
        <f>'ISE6'!W14</f>
        <v>0</v>
      </c>
      <c r="D5" s="331">
        <f ca="1">-'ISE6'!R108</f>
        <v>0</v>
      </c>
    </row>
    <row r="6" spans="1:5" ht="30" customHeight="1" thickBot="1" x14ac:dyDescent="0.35">
      <c r="A6" s="190" t="s">
        <v>433</v>
      </c>
      <c r="B6" s="331">
        <f>SUM(B3:B5)</f>
        <v>0</v>
      </c>
      <c r="C6" s="331">
        <f t="shared" ref="C6:D6" si="0">SUM(C3:C5)</f>
        <v>0</v>
      </c>
      <c r="D6" s="331">
        <f t="shared" ca="1" si="0"/>
        <v>0</v>
      </c>
      <c r="E6" s="334"/>
    </row>
    <row r="7" spans="1:5" ht="11.4" customHeight="1" x14ac:dyDescent="0.3"/>
    <row r="8" spans="1:5" ht="11.4" customHeight="1" x14ac:dyDescent="0.3"/>
    <row r="9" spans="1:5" ht="11.4" customHeight="1" x14ac:dyDescent="0.3"/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3C531-CACE-41E3-AF6F-9ABBC5788616}">
  <dimension ref="A1:R93"/>
  <sheetViews>
    <sheetView tabSelected="1" topLeftCell="A53" zoomScale="90" zoomScaleNormal="90" workbookViewId="0">
      <selection activeCell="B67" sqref="B67"/>
    </sheetView>
  </sheetViews>
  <sheetFormatPr baseColWidth="10" defaultRowHeight="14.4" x14ac:dyDescent="0.3"/>
  <cols>
    <col min="1" max="1" width="38" customWidth="1"/>
    <col min="15" max="15" width="11.5546875" style="11"/>
    <col min="17" max="17" width="6.33203125" customWidth="1"/>
  </cols>
  <sheetData>
    <row r="1" spans="1:9" x14ac:dyDescent="0.3">
      <c r="A1" t="s">
        <v>535</v>
      </c>
    </row>
    <row r="2" spans="1:9" ht="30" customHeight="1" x14ac:dyDescent="0.3">
      <c r="A2" s="429" t="s">
        <v>558</v>
      </c>
      <c r="B2" s="430" t="s">
        <v>559</v>
      </c>
      <c r="C2" s="430"/>
      <c r="D2" s="430" t="s">
        <v>560</v>
      </c>
      <c r="E2" s="430"/>
      <c r="F2" s="233"/>
      <c r="G2" s="423"/>
    </row>
    <row r="3" spans="1:9" ht="30" customHeight="1" thickBot="1" x14ac:dyDescent="0.35">
      <c r="A3" s="429"/>
      <c r="B3" s="194" t="s">
        <v>561</v>
      </c>
      <c r="C3" s="194" t="s">
        <v>562</v>
      </c>
      <c r="D3" s="194" t="s">
        <v>561</v>
      </c>
      <c r="E3" s="204" t="s">
        <v>562</v>
      </c>
      <c r="F3" s="233"/>
      <c r="G3" s="423"/>
    </row>
    <row r="4" spans="1:9" ht="30" customHeight="1" thickBot="1" x14ac:dyDescent="0.35">
      <c r="A4" s="193" t="s">
        <v>555</v>
      </c>
      <c r="B4" s="320">
        <f>O25</f>
        <v>0</v>
      </c>
      <c r="C4" s="248">
        <f>O60</f>
        <v>0</v>
      </c>
      <c r="D4" s="248">
        <f>O41</f>
        <v>0</v>
      </c>
      <c r="E4" s="248">
        <f>O79</f>
        <v>0</v>
      </c>
    </row>
    <row r="5" spans="1:9" ht="30" customHeight="1" thickBot="1" x14ac:dyDescent="0.35">
      <c r="A5" s="193" t="s">
        <v>556</v>
      </c>
      <c r="B5" s="320">
        <f t="shared" ref="B5:B7" si="0">O26</f>
        <v>0</v>
      </c>
      <c r="C5" s="248">
        <f t="shared" ref="C5:C7" si="1">O61</f>
        <v>0</v>
      </c>
      <c r="D5" s="248">
        <f t="shared" ref="D5:D7" si="2">O42</f>
        <v>0</v>
      </c>
      <c r="E5" s="248">
        <f t="shared" ref="E5:E7" si="3">O80</f>
        <v>0</v>
      </c>
    </row>
    <row r="6" spans="1:9" ht="30" customHeight="1" thickBot="1" x14ac:dyDescent="0.35">
      <c r="A6" s="193" t="s">
        <v>432</v>
      </c>
      <c r="B6" s="320">
        <f t="shared" si="0"/>
        <v>0</v>
      </c>
      <c r="C6" s="248">
        <f t="shared" si="1"/>
        <v>0</v>
      </c>
      <c r="D6" s="248">
        <f t="shared" si="2"/>
        <v>0</v>
      </c>
      <c r="E6" s="248">
        <f>O81</f>
        <v>0</v>
      </c>
    </row>
    <row r="7" spans="1:9" ht="30" customHeight="1" thickBot="1" x14ac:dyDescent="0.35">
      <c r="A7" s="193" t="s">
        <v>557</v>
      </c>
      <c r="B7" s="320">
        <f t="shared" si="0"/>
        <v>0</v>
      </c>
      <c r="C7" s="248">
        <f t="shared" si="1"/>
        <v>0</v>
      </c>
      <c r="D7" s="248">
        <f t="shared" si="2"/>
        <v>0</v>
      </c>
      <c r="E7" s="248">
        <f t="shared" si="3"/>
        <v>0</v>
      </c>
    </row>
    <row r="8" spans="1:9" ht="30" customHeight="1" thickBot="1" x14ac:dyDescent="0.35">
      <c r="A8" s="193" t="s">
        <v>340</v>
      </c>
      <c r="B8" s="320">
        <f>O33</f>
        <v>0</v>
      </c>
      <c r="C8" s="248">
        <f>O68</f>
        <v>0</v>
      </c>
      <c r="D8" s="248">
        <f>O49</f>
        <v>0</v>
      </c>
      <c r="E8" s="248">
        <f>O87</f>
        <v>0</v>
      </c>
    </row>
    <row r="9" spans="1:9" ht="30" customHeight="1" thickBot="1" x14ac:dyDescent="0.35">
      <c r="A9" s="193" t="s">
        <v>548</v>
      </c>
      <c r="B9" s="320">
        <f t="shared" ref="B9:B10" si="4">O34</f>
        <v>0</v>
      </c>
      <c r="C9" s="248">
        <f t="shared" ref="C9:C10" si="5">O69</f>
        <v>0</v>
      </c>
      <c r="D9" s="248">
        <f t="shared" ref="D9:D10" si="6">O50</f>
        <v>0</v>
      </c>
      <c r="E9" s="248">
        <f t="shared" ref="E9:E10" si="7">O88</f>
        <v>0</v>
      </c>
    </row>
    <row r="10" spans="1:9" ht="30" customHeight="1" thickBot="1" x14ac:dyDescent="0.35">
      <c r="A10" s="207" t="s">
        <v>549</v>
      </c>
      <c r="B10" s="320">
        <f t="shared" si="4"/>
        <v>0</v>
      </c>
      <c r="C10" s="248">
        <f t="shared" si="5"/>
        <v>0</v>
      </c>
      <c r="D10" s="248">
        <f t="shared" si="6"/>
        <v>0</v>
      </c>
      <c r="E10" s="248">
        <f t="shared" si="7"/>
        <v>0</v>
      </c>
    </row>
    <row r="11" spans="1:9" ht="30" customHeight="1" thickBot="1" x14ac:dyDescent="0.35">
      <c r="A11" s="193" t="s">
        <v>341</v>
      </c>
      <c r="B11" s="335"/>
      <c r="C11" s="335"/>
      <c r="D11" s="248">
        <f>O52</f>
        <v>0</v>
      </c>
      <c r="E11" s="248">
        <f>O91</f>
        <v>0</v>
      </c>
      <c r="F11" s="301"/>
      <c r="G11" s="301"/>
    </row>
    <row r="12" spans="1:9" ht="30" customHeight="1" thickBot="1" x14ac:dyDescent="0.35">
      <c r="A12" s="249" t="s">
        <v>349</v>
      </c>
      <c r="B12" s="336"/>
      <c r="C12" s="337"/>
      <c r="D12" s="248">
        <f>O53</f>
        <v>0</v>
      </c>
      <c r="E12" s="248">
        <f ca="1">O92</f>
        <v>0</v>
      </c>
    </row>
    <row r="13" spans="1:9" ht="30" customHeight="1" thickBot="1" x14ac:dyDescent="0.35">
      <c r="A13" s="190" t="s">
        <v>433</v>
      </c>
      <c r="B13" s="248">
        <f>B4+B5+B6+B7+B8+B9+B10+B11+B12</f>
        <v>0</v>
      </c>
      <c r="C13" s="248">
        <f t="shared" ref="C13:D13" si="8">C4+C5+C6+C7+C8+C9+C10+C11+C12</f>
        <v>0</v>
      </c>
      <c r="D13" s="248">
        <f t="shared" si="8"/>
        <v>0</v>
      </c>
      <c r="E13" s="248">
        <f ca="1">SUM(E4:E12)</f>
        <v>0</v>
      </c>
      <c r="F13" s="248">
        <f ca="1">D13-E13</f>
        <v>0</v>
      </c>
      <c r="G13" s="283" t="e">
        <f ca="1">F13/D13</f>
        <v>#DIV/0!</v>
      </c>
      <c r="I13" t="s">
        <v>597</v>
      </c>
    </row>
    <row r="14" spans="1:9" x14ac:dyDescent="0.3">
      <c r="C14" s="301">
        <f>B13-C13</f>
        <v>0</v>
      </c>
    </row>
    <row r="21" spans="1:18" x14ac:dyDescent="0.3">
      <c r="A21" t="s">
        <v>564</v>
      </c>
    </row>
    <row r="22" spans="1:18" ht="30" customHeight="1" x14ac:dyDescent="0.3">
      <c r="A22" s="434" t="s">
        <v>550</v>
      </c>
      <c r="B22" s="424" t="s">
        <v>553</v>
      </c>
      <c r="C22" s="425"/>
      <c r="D22" s="425"/>
      <c r="E22" s="425"/>
      <c r="F22" s="425"/>
      <c r="G22" s="425"/>
      <c r="H22" s="425"/>
      <c r="I22" s="425"/>
      <c r="J22" s="425"/>
      <c r="K22" s="425"/>
      <c r="L22" s="425"/>
      <c r="M22" s="425"/>
      <c r="N22" s="425"/>
      <c r="O22" s="426"/>
    </row>
    <row r="23" spans="1:18" ht="30" customHeight="1" x14ac:dyDescent="0.3">
      <c r="A23" s="434"/>
      <c r="B23" s="436" t="s">
        <v>425</v>
      </c>
      <c r="C23" s="424" t="s">
        <v>438</v>
      </c>
      <c r="D23" s="425"/>
      <c r="E23" s="425"/>
      <c r="F23" s="425"/>
      <c r="G23" s="425"/>
      <c r="H23" s="425"/>
      <c r="I23" s="426"/>
      <c r="J23" s="424" t="s">
        <v>536</v>
      </c>
      <c r="K23" s="425"/>
      <c r="L23" s="425"/>
      <c r="M23" s="425"/>
      <c r="N23" s="426"/>
      <c r="O23" s="427" t="s">
        <v>433</v>
      </c>
      <c r="R23" s="423" t="s">
        <v>563</v>
      </c>
    </row>
    <row r="24" spans="1:18" ht="41.4" x14ac:dyDescent="0.3">
      <c r="A24" s="435"/>
      <c r="B24" s="433"/>
      <c r="C24" s="211" t="s">
        <v>426</v>
      </c>
      <c r="D24" s="211" t="s">
        <v>427</v>
      </c>
      <c r="E24" s="211" t="s">
        <v>428</v>
      </c>
      <c r="F24" s="209" t="s">
        <v>430</v>
      </c>
      <c r="G24" s="209" t="s">
        <v>431</v>
      </c>
      <c r="H24" s="211" t="s">
        <v>429</v>
      </c>
      <c r="I24" s="209" t="s">
        <v>441</v>
      </c>
      <c r="J24" s="209" t="s">
        <v>537</v>
      </c>
      <c r="K24" s="209" t="s">
        <v>539</v>
      </c>
      <c r="L24" s="209" t="s">
        <v>538</v>
      </c>
      <c r="M24" s="209" t="s">
        <v>540</v>
      </c>
      <c r="N24" s="209" t="s">
        <v>541</v>
      </c>
      <c r="O24" s="428"/>
      <c r="R24" s="423"/>
    </row>
    <row r="25" spans="1:18" ht="30" customHeight="1" x14ac:dyDescent="0.3">
      <c r="A25" s="207" t="s">
        <v>542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28"/>
      <c r="O25" s="327">
        <f>SUM(B25:N25)</f>
        <v>0</v>
      </c>
    </row>
    <row r="26" spans="1:18" ht="30" customHeight="1" x14ac:dyDescent="0.3">
      <c r="A26" s="207" t="s">
        <v>543</v>
      </c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28"/>
      <c r="O26" s="327">
        <f t="shared" ref="O26:O36" si="9">SUM(B26:N26)</f>
        <v>0</v>
      </c>
    </row>
    <row r="27" spans="1:18" ht="30" customHeight="1" x14ac:dyDescent="0.3">
      <c r="A27" s="207" t="s">
        <v>339</v>
      </c>
      <c r="B27" s="315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7">
        <f t="shared" si="9"/>
        <v>0</v>
      </c>
    </row>
    <row r="28" spans="1:18" ht="30" customHeight="1" x14ac:dyDescent="0.3">
      <c r="A28" s="207" t="s">
        <v>544</v>
      </c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329"/>
      <c r="O28" s="327">
        <f t="shared" si="9"/>
        <v>0</v>
      </c>
    </row>
    <row r="29" spans="1:18" ht="30" customHeight="1" x14ac:dyDescent="0.3">
      <c r="A29" s="213" t="s">
        <v>552</v>
      </c>
      <c r="B29" s="327">
        <f>SUM(B25:B28)</f>
        <v>0</v>
      </c>
      <c r="C29" s="327">
        <f t="shared" ref="C29:N29" si="10">SUM(C25:C28)</f>
        <v>0</v>
      </c>
      <c r="D29" s="327">
        <f t="shared" si="10"/>
        <v>0</v>
      </c>
      <c r="E29" s="327">
        <f t="shared" si="10"/>
        <v>0</v>
      </c>
      <c r="F29" s="327">
        <f t="shared" si="10"/>
        <v>0</v>
      </c>
      <c r="G29" s="327">
        <f t="shared" si="10"/>
        <v>0</v>
      </c>
      <c r="H29" s="327">
        <f t="shared" si="10"/>
        <v>0</v>
      </c>
      <c r="I29" s="327">
        <f t="shared" si="10"/>
        <v>0</v>
      </c>
      <c r="J29" s="327">
        <f t="shared" si="10"/>
        <v>0</v>
      </c>
      <c r="K29" s="327">
        <f t="shared" si="10"/>
        <v>0</v>
      </c>
      <c r="L29" s="327">
        <f t="shared" si="10"/>
        <v>0</v>
      </c>
      <c r="M29" s="327">
        <f t="shared" si="10"/>
        <v>0</v>
      </c>
      <c r="N29" s="325">
        <f t="shared" si="10"/>
        <v>0</v>
      </c>
      <c r="O29" s="327">
        <f>SUM(B29:M29)</f>
        <v>0</v>
      </c>
    </row>
    <row r="30" spans="1:18" ht="30" customHeight="1" x14ac:dyDescent="0.3">
      <c r="A30" s="207" t="s">
        <v>545</v>
      </c>
      <c r="B30" s="324"/>
      <c r="C30" s="324"/>
      <c r="D30" s="324"/>
      <c r="E30" s="324"/>
      <c r="F30" s="324"/>
      <c r="G30" s="324"/>
      <c r="H30" s="324"/>
      <c r="I30" s="324"/>
      <c r="J30" s="324"/>
      <c r="K30" s="324"/>
      <c r="L30" s="324"/>
      <c r="M30" s="324"/>
      <c r="N30" s="324"/>
      <c r="O30" s="327">
        <f t="shared" si="9"/>
        <v>0</v>
      </c>
    </row>
    <row r="31" spans="1:18" ht="30" customHeight="1" x14ac:dyDescent="0.3">
      <c r="A31" s="207" t="s">
        <v>546</v>
      </c>
      <c r="B31" s="315"/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27">
        <f t="shared" si="9"/>
        <v>0</v>
      </c>
    </row>
    <row r="32" spans="1:18" ht="30" customHeight="1" x14ac:dyDescent="0.3">
      <c r="A32" s="207" t="s">
        <v>547</v>
      </c>
      <c r="B32" s="326"/>
      <c r="C32" s="326"/>
      <c r="D32" s="326"/>
      <c r="E32" s="326"/>
      <c r="F32" s="326"/>
      <c r="G32" s="326"/>
      <c r="H32" s="326"/>
      <c r="I32" s="315"/>
      <c r="J32" s="315"/>
      <c r="K32" s="315"/>
      <c r="L32" s="326"/>
      <c r="M32" s="326"/>
      <c r="N32" s="326"/>
      <c r="O32" s="323">
        <f t="shared" si="9"/>
        <v>0</v>
      </c>
    </row>
    <row r="33" spans="1:18" ht="30" customHeight="1" x14ac:dyDescent="0.3">
      <c r="A33" s="214" t="s">
        <v>551</v>
      </c>
      <c r="B33" s="327">
        <f>SUM(B30:B32)</f>
        <v>0</v>
      </c>
      <c r="C33" s="327">
        <f t="shared" ref="C33:N33" si="11">SUM(C30:C32)</f>
        <v>0</v>
      </c>
      <c r="D33" s="327">
        <f t="shared" si="11"/>
        <v>0</v>
      </c>
      <c r="E33" s="327">
        <f t="shared" si="11"/>
        <v>0</v>
      </c>
      <c r="F33" s="327">
        <f t="shared" si="11"/>
        <v>0</v>
      </c>
      <c r="G33" s="327">
        <f t="shared" si="11"/>
        <v>0</v>
      </c>
      <c r="H33" s="327">
        <f t="shared" si="11"/>
        <v>0</v>
      </c>
      <c r="I33" s="327">
        <f t="shared" si="11"/>
        <v>0</v>
      </c>
      <c r="J33" s="327">
        <f t="shared" si="11"/>
        <v>0</v>
      </c>
      <c r="K33" s="327">
        <f t="shared" si="11"/>
        <v>0</v>
      </c>
      <c r="L33" s="327">
        <f t="shared" si="11"/>
        <v>0</v>
      </c>
      <c r="M33" s="327">
        <f t="shared" si="11"/>
        <v>0</v>
      </c>
      <c r="N33" s="327">
        <f t="shared" si="11"/>
        <v>0</v>
      </c>
      <c r="O33" s="327">
        <f>SUM(B33:N33)</f>
        <v>0</v>
      </c>
    </row>
    <row r="34" spans="1:18" ht="30" customHeight="1" x14ac:dyDescent="0.3">
      <c r="A34" s="207" t="s">
        <v>548</v>
      </c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2">
        <f t="shared" si="9"/>
        <v>0</v>
      </c>
    </row>
    <row r="35" spans="1:18" ht="30" customHeight="1" thickBot="1" x14ac:dyDescent="0.35">
      <c r="A35" s="207" t="s">
        <v>549</v>
      </c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27">
        <f t="shared" si="9"/>
        <v>0</v>
      </c>
    </row>
    <row r="36" spans="1:18" ht="30" customHeight="1" thickBot="1" x14ac:dyDescent="0.35">
      <c r="A36" s="213" t="s">
        <v>433</v>
      </c>
      <c r="B36" s="248">
        <f>B33+B34+B35+B29</f>
        <v>0</v>
      </c>
      <c r="C36" s="248">
        <f t="shared" ref="C36:N36" si="12">C33+C34+C35+C29</f>
        <v>0</v>
      </c>
      <c r="D36" s="248">
        <f t="shared" si="12"/>
        <v>0</v>
      </c>
      <c r="E36" s="248">
        <f t="shared" si="12"/>
        <v>0</v>
      </c>
      <c r="F36" s="248">
        <f t="shared" si="12"/>
        <v>0</v>
      </c>
      <c r="G36" s="248">
        <f t="shared" si="12"/>
        <v>0</v>
      </c>
      <c r="H36" s="248">
        <f t="shared" si="12"/>
        <v>0</v>
      </c>
      <c r="I36" s="248">
        <f t="shared" si="12"/>
        <v>0</v>
      </c>
      <c r="J36" s="248">
        <f t="shared" si="12"/>
        <v>0</v>
      </c>
      <c r="K36" s="248">
        <f t="shared" si="12"/>
        <v>0</v>
      </c>
      <c r="L36" s="248">
        <f t="shared" si="12"/>
        <v>0</v>
      </c>
      <c r="M36" s="248">
        <f t="shared" si="12"/>
        <v>0</v>
      </c>
      <c r="N36" s="248">
        <f t="shared" si="12"/>
        <v>0</v>
      </c>
      <c r="O36" s="248">
        <f t="shared" si="9"/>
        <v>0</v>
      </c>
    </row>
    <row r="37" spans="1:18" ht="30" customHeight="1" x14ac:dyDescent="0.3">
      <c r="A37" t="s">
        <v>703</v>
      </c>
    </row>
    <row r="38" spans="1:18" ht="30" customHeight="1" x14ac:dyDescent="0.3">
      <c r="A38" s="431" t="s">
        <v>550</v>
      </c>
      <c r="B38" s="424" t="s">
        <v>554</v>
      </c>
      <c r="C38" s="425"/>
      <c r="D38" s="425"/>
      <c r="E38" s="425"/>
      <c r="F38" s="425"/>
      <c r="G38" s="425"/>
      <c r="H38" s="425"/>
      <c r="I38" s="425"/>
      <c r="J38" s="425"/>
      <c r="K38" s="425"/>
      <c r="L38" s="425"/>
      <c r="M38" s="425"/>
      <c r="N38" s="425"/>
      <c r="O38" s="426"/>
    </row>
    <row r="39" spans="1:18" ht="30" customHeight="1" x14ac:dyDescent="0.3">
      <c r="A39" s="432"/>
      <c r="B39" s="208" t="s">
        <v>425</v>
      </c>
      <c r="C39" s="424" t="s">
        <v>438</v>
      </c>
      <c r="D39" s="425"/>
      <c r="E39" s="425"/>
      <c r="F39" s="425"/>
      <c r="G39" s="425"/>
      <c r="H39" s="425"/>
      <c r="I39" s="426"/>
      <c r="J39" s="424" t="s">
        <v>536</v>
      </c>
      <c r="K39" s="425"/>
      <c r="L39" s="425"/>
      <c r="M39" s="425"/>
      <c r="N39" s="426"/>
      <c r="O39" s="427" t="s">
        <v>433</v>
      </c>
      <c r="R39" s="423" t="s">
        <v>563</v>
      </c>
    </row>
    <row r="40" spans="1:18" ht="41.4" x14ac:dyDescent="0.3">
      <c r="A40" s="433"/>
      <c r="B40" s="210" t="s">
        <v>440</v>
      </c>
      <c r="C40" s="211" t="s">
        <v>426</v>
      </c>
      <c r="D40" s="211" t="s">
        <v>427</v>
      </c>
      <c r="E40" s="211" t="s">
        <v>428</v>
      </c>
      <c r="F40" s="209" t="s">
        <v>430</v>
      </c>
      <c r="G40" s="209" t="s">
        <v>431</v>
      </c>
      <c r="H40" s="211" t="s">
        <v>429</v>
      </c>
      <c r="I40" s="209" t="s">
        <v>441</v>
      </c>
      <c r="J40" s="209" t="s">
        <v>537</v>
      </c>
      <c r="K40" s="209" t="s">
        <v>539</v>
      </c>
      <c r="L40" s="209" t="s">
        <v>538</v>
      </c>
      <c r="M40" s="209" t="s">
        <v>540</v>
      </c>
      <c r="N40" s="209" t="s">
        <v>541</v>
      </c>
      <c r="O40" s="428"/>
      <c r="R40" s="423"/>
    </row>
    <row r="41" spans="1:18" ht="30" customHeight="1" x14ac:dyDescent="0.3">
      <c r="A41" s="207" t="s">
        <v>542</v>
      </c>
      <c r="B41" s="14"/>
      <c r="C41" s="14"/>
      <c r="D41" s="14"/>
      <c r="E41" s="14"/>
      <c r="F41" s="212"/>
      <c r="G41" s="212"/>
      <c r="H41" s="212"/>
      <c r="I41" s="212"/>
      <c r="J41" s="212"/>
      <c r="K41" s="212"/>
      <c r="L41" s="212"/>
      <c r="M41" s="212"/>
      <c r="N41" s="212"/>
      <c r="O41" s="235">
        <f>SUM(B41:N41)</f>
        <v>0</v>
      </c>
    </row>
    <row r="42" spans="1:18" ht="30" customHeight="1" x14ac:dyDescent="0.3">
      <c r="A42" s="207" t="s">
        <v>543</v>
      </c>
      <c r="B42" s="14"/>
      <c r="C42" s="14"/>
      <c r="D42" s="14"/>
      <c r="E42" s="14"/>
      <c r="F42" s="212"/>
      <c r="G42" s="212"/>
      <c r="H42" s="212"/>
      <c r="I42" s="212"/>
      <c r="J42" s="212"/>
      <c r="K42" s="212"/>
      <c r="L42" s="212"/>
      <c r="M42" s="212"/>
      <c r="N42" s="212"/>
      <c r="O42" s="235">
        <f t="shared" ref="O42:O44" si="13">SUM(B42:N42)</f>
        <v>0</v>
      </c>
    </row>
    <row r="43" spans="1:18" ht="30" customHeight="1" x14ac:dyDescent="0.3">
      <c r="A43" s="207" t="s">
        <v>339</v>
      </c>
      <c r="B43" s="14"/>
      <c r="C43" s="14"/>
      <c r="D43" s="14"/>
      <c r="E43" s="14"/>
      <c r="F43" s="212"/>
      <c r="G43" s="212"/>
      <c r="H43" s="212"/>
      <c r="I43" s="212"/>
      <c r="J43" s="212"/>
      <c r="K43" s="212"/>
      <c r="L43" s="212"/>
      <c r="M43" s="212"/>
      <c r="N43" s="212"/>
      <c r="O43" s="235">
        <f t="shared" si="13"/>
        <v>0</v>
      </c>
    </row>
    <row r="44" spans="1:18" ht="30" customHeight="1" x14ac:dyDescent="0.3">
      <c r="A44" s="207" t="s">
        <v>544</v>
      </c>
      <c r="B44" s="14"/>
      <c r="C44" s="14"/>
      <c r="D44" s="14"/>
      <c r="E44" s="14"/>
      <c r="F44" s="212"/>
      <c r="G44" s="212"/>
      <c r="H44" s="212"/>
      <c r="I44" s="212"/>
      <c r="J44" s="212"/>
      <c r="K44" s="212"/>
      <c r="L44" s="212"/>
      <c r="M44" s="212"/>
      <c r="N44" s="212"/>
      <c r="O44" s="235">
        <f t="shared" si="13"/>
        <v>0</v>
      </c>
    </row>
    <row r="45" spans="1:18" ht="30" customHeight="1" x14ac:dyDescent="0.3">
      <c r="A45" s="206" t="s">
        <v>552</v>
      </c>
      <c r="B45" s="235">
        <f>SUM(B41:B44)</f>
        <v>0</v>
      </c>
      <c r="C45" s="235">
        <f t="shared" ref="C45:N45" si="14">SUM(C41:C44)</f>
        <v>0</v>
      </c>
      <c r="D45" s="235">
        <f t="shared" si="14"/>
        <v>0</v>
      </c>
      <c r="E45" s="235">
        <f t="shared" si="14"/>
        <v>0</v>
      </c>
      <c r="F45" s="235">
        <f t="shared" si="14"/>
        <v>0</v>
      </c>
      <c r="G45" s="235">
        <f t="shared" si="14"/>
        <v>0</v>
      </c>
      <c r="H45" s="235">
        <f t="shared" si="14"/>
        <v>0</v>
      </c>
      <c r="I45" s="235">
        <f t="shared" si="14"/>
        <v>0</v>
      </c>
      <c r="J45" s="235">
        <f t="shared" si="14"/>
        <v>0</v>
      </c>
      <c r="K45" s="235">
        <f t="shared" si="14"/>
        <v>0</v>
      </c>
      <c r="L45" s="235">
        <f t="shared" si="14"/>
        <v>0</v>
      </c>
      <c r="M45" s="235">
        <f t="shared" si="14"/>
        <v>0</v>
      </c>
      <c r="N45" s="235">
        <f t="shared" si="14"/>
        <v>0</v>
      </c>
      <c r="O45" s="236">
        <f>SUM(O41:O44)</f>
        <v>0</v>
      </c>
    </row>
    <row r="46" spans="1:18" ht="30" customHeight="1" x14ac:dyDescent="0.3">
      <c r="A46" s="207" t="s">
        <v>545</v>
      </c>
      <c r="B46" s="333"/>
      <c r="C46" s="333"/>
      <c r="D46" s="333"/>
      <c r="E46" s="333"/>
      <c r="F46" s="315"/>
      <c r="G46" s="315"/>
      <c r="H46" s="333"/>
      <c r="I46" s="333"/>
      <c r="J46" s="333"/>
      <c r="K46" s="333"/>
      <c r="L46" s="333"/>
      <c r="M46" s="333"/>
      <c r="N46" s="333"/>
      <c r="O46" s="327">
        <f t="shared" ref="O46:O48" si="15">SUM(B46:N46)</f>
        <v>0</v>
      </c>
    </row>
    <row r="47" spans="1:18" ht="30" customHeight="1" x14ac:dyDescent="0.3">
      <c r="A47" s="207" t="s">
        <v>546</v>
      </c>
      <c r="B47" s="333"/>
      <c r="C47" s="333"/>
      <c r="D47" s="333"/>
      <c r="E47" s="333"/>
      <c r="F47" s="315"/>
      <c r="G47" s="315"/>
      <c r="H47" s="333"/>
      <c r="I47" s="333"/>
      <c r="J47" s="333"/>
      <c r="K47" s="333"/>
      <c r="L47" s="333"/>
      <c r="M47" s="333"/>
      <c r="N47" s="333"/>
      <c r="O47" s="327">
        <f t="shared" si="15"/>
        <v>0</v>
      </c>
    </row>
    <row r="48" spans="1:18" ht="30" customHeight="1" x14ac:dyDescent="0.3">
      <c r="A48" s="207" t="s">
        <v>547</v>
      </c>
      <c r="B48" s="333"/>
      <c r="C48" s="333"/>
      <c r="D48" s="333"/>
      <c r="E48" s="333"/>
      <c r="F48" s="315"/>
      <c r="G48" s="315"/>
      <c r="H48" s="333"/>
      <c r="I48" s="333"/>
      <c r="J48" s="333"/>
      <c r="K48" s="333"/>
      <c r="L48" s="333"/>
      <c r="M48" s="333"/>
      <c r="N48" s="333"/>
      <c r="O48" s="323">
        <f t="shared" si="15"/>
        <v>0</v>
      </c>
    </row>
    <row r="49" spans="1:16" ht="30" customHeight="1" x14ac:dyDescent="0.3">
      <c r="A49" s="206" t="s">
        <v>551</v>
      </c>
      <c r="B49" s="327">
        <f>SUM(B46:B48)</f>
        <v>0</v>
      </c>
      <c r="C49" s="327">
        <f t="shared" ref="C49" si="16">SUM(C46:C48)</f>
        <v>0</v>
      </c>
      <c r="D49" s="327">
        <f t="shared" ref="D49" si="17">SUM(D46:D48)</f>
        <v>0</v>
      </c>
      <c r="E49" s="327">
        <f t="shared" ref="E49" si="18">SUM(E46:E48)</f>
        <v>0</v>
      </c>
      <c r="F49" s="327">
        <f t="shared" ref="F49" si="19">SUM(F46:F48)</f>
        <v>0</v>
      </c>
      <c r="G49" s="327">
        <f t="shared" ref="G49" si="20">SUM(G46:G48)</f>
        <v>0</v>
      </c>
      <c r="H49" s="327">
        <f t="shared" ref="H49" si="21">SUM(H46:H48)</f>
        <v>0</v>
      </c>
      <c r="I49" s="327">
        <f t="shared" ref="I49" si="22">SUM(I46:I48)</f>
        <v>0</v>
      </c>
      <c r="J49" s="327">
        <f t="shared" ref="J49" si="23">SUM(J46:J48)</f>
        <v>0</v>
      </c>
      <c r="K49" s="327">
        <f t="shared" ref="K49" si="24">SUM(K46:K48)</f>
        <v>0</v>
      </c>
      <c r="L49" s="327">
        <f t="shared" ref="L49" si="25">SUM(L46:L48)</f>
        <v>0</v>
      </c>
      <c r="M49" s="327">
        <f t="shared" ref="M49" si="26">SUM(M46:M48)</f>
        <v>0</v>
      </c>
      <c r="N49" s="327">
        <f t="shared" ref="N49:O49" si="27">SUM(N46:N48)</f>
        <v>0</v>
      </c>
      <c r="O49" s="327">
        <f t="shared" si="27"/>
        <v>0</v>
      </c>
    </row>
    <row r="50" spans="1:16" ht="30" customHeight="1" x14ac:dyDescent="0.3">
      <c r="A50" s="207" t="s">
        <v>548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22">
        <f>SUM(B50:N50)</f>
        <v>0</v>
      </c>
    </row>
    <row r="51" spans="1:16" ht="30" customHeight="1" x14ac:dyDescent="0.3">
      <c r="A51" s="207" t="s">
        <v>549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22">
        <f>SUM(B51:N51)</f>
        <v>0</v>
      </c>
    </row>
    <row r="52" spans="1:16" ht="30" customHeight="1" x14ac:dyDescent="0.3">
      <c r="A52" s="193" t="s">
        <v>341</v>
      </c>
      <c r="B52" s="332"/>
      <c r="C52" s="332"/>
      <c r="D52" s="332"/>
      <c r="E52" s="332"/>
      <c r="F52" s="332"/>
      <c r="G52" s="332"/>
      <c r="H52" s="332"/>
      <c r="I52" s="332"/>
      <c r="J52" s="332"/>
      <c r="K52" s="332"/>
      <c r="L52" s="332"/>
      <c r="M52" s="332"/>
      <c r="N52" s="332"/>
      <c r="O52" s="315"/>
    </row>
    <row r="53" spans="1:16" ht="30" customHeight="1" thickBot="1" x14ac:dyDescent="0.35">
      <c r="A53" s="193" t="s">
        <v>349</v>
      </c>
      <c r="B53" s="332"/>
      <c r="C53" s="332"/>
      <c r="D53" s="332"/>
      <c r="E53" s="332"/>
      <c r="F53" s="332"/>
      <c r="G53" s="332"/>
      <c r="H53" s="332"/>
      <c r="I53" s="332"/>
      <c r="J53" s="332"/>
      <c r="K53" s="332"/>
      <c r="L53" s="332"/>
      <c r="M53" s="332"/>
      <c r="N53" s="332"/>
      <c r="O53" s="315"/>
    </row>
    <row r="54" spans="1:16" ht="30" customHeight="1" thickBot="1" x14ac:dyDescent="0.35">
      <c r="A54" s="216" t="s">
        <v>433</v>
      </c>
      <c r="B54" s="248">
        <f>B53+B52+B51+B50+B49+B45</f>
        <v>0</v>
      </c>
      <c r="C54" s="248">
        <f t="shared" ref="C54:N54" si="28">C53+C52+C51+C50+C49+C45</f>
        <v>0</v>
      </c>
      <c r="D54" s="248">
        <f t="shared" si="28"/>
        <v>0</v>
      </c>
      <c r="E54" s="248">
        <f t="shared" si="28"/>
        <v>0</v>
      </c>
      <c r="F54" s="248">
        <f t="shared" si="28"/>
        <v>0</v>
      </c>
      <c r="G54" s="248">
        <f t="shared" si="28"/>
        <v>0</v>
      </c>
      <c r="H54" s="248">
        <f t="shared" si="28"/>
        <v>0</v>
      </c>
      <c r="I54" s="248">
        <f t="shared" si="28"/>
        <v>0</v>
      </c>
      <c r="J54" s="248">
        <f t="shared" si="28"/>
        <v>0</v>
      </c>
      <c r="K54" s="248">
        <f t="shared" si="28"/>
        <v>0</v>
      </c>
      <c r="L54" s="248">
        <f t="shared" si="28"/>
        <v>0</v>
      </c>
      <c r="M54" s="248">
        <f t="shared" si="28"/>
        <v>0</v>
      </c>
      <c r="N54" s="248">
        <f t="shared" si="28"/>
        <v>0</v>
      </c>
      <c r="O54" s="248">
        <f t="shared" ref="O54" si="29">O53+O52+O51+O50+O49+O45</f>
        <v>0</v>
      </c>
    </row>
    <row r="55" spans="1:16" s="2" customFormat="1" ht="30" customHeight="1" x14ac:dyDescent="0.3">
      <c r="A55" s="215"/>
      <c r="B55" s="196"/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57"/>
    </row>
    <row r="56" spans="1:16" ht="30" customHeight="1" x14ac:dyDescent="0.3">
      <c r="A56" t="s">
        <v>704</v>
      </c>
    </row>
    <row r="57" spans="1:16" ht="30" customHeight="1" x14ac:dyDescent="0.3">
      <c r="A57" s="437" t="s">
        <v>550</v>
      </c>
      <c r="B57" s="439" t="s">
        <v>553</v>
      </c>
      <c r="C57" s="439"/>
      <c r="D57" s="439"/>
      <c r="E57" s="439"/>
      <c r="F57" s="439"/>
      <c r="G57" s="439"/>
      <c r="H57" s="439"/>
      <c r="I57" s="439"/>
      <c r="J57" s="439"/>
      <c r="K57" s="439"/>
      <c r="L57" s="439"/>
      <c r="M57" s="439"/>
      <c r="N57" s="439"/>
      <c r="O57" s="439"/>
    </row>
    <row r="58" spans="1:16" ht="30" customHeight="1" x14ac:dyDescent="0.3">
      <c r="A58" s="437"/>
      <c r="B58" s="208" t="s">
        <v>425</v>
      </c>
      <c r="C58" s="439" t="s">
        <v>438</v>
      </c>
      <c r="D58" s="439"/>
      <c r="E58" s="439"/>
      <c r="F58" s="439"/>
      <c r="G58" s="439"/>
      <c r="H58" s="439"/>
      <c r="I58" s="439"/>
      <c r="J58" s="439" t="s">
        <v>536</v>
      </c>
      <c r="K58" s="439"/>
      <c r="L58" s="439"/>
      <c r="M58" s="439"/>
      <c r="N58" s="439"/>
      <c r="O58" s="440" t="s">
        <v>433</v>
      </c>
    </row>
    <row r="59" spans="1:16" ht="41.4" x14ac:dyDescent="0.3">
      <c r="A59" s="438"/>
      <c r="B59" s="210" t="s">
        <v>440</v>
      </c>
      <c r="C59" s="211" t="s">
        <v>426</v>
      </c>
      <c r="D59" s="211" t="s">
        <v>427</v>
      </c>
      <c r="E59" s="211" t="s">
        <v>428</v>
      </c>
      <c r="F59" s="209" t="s">
        <v>430</v>
      </c>
      <c r="G59" s="209" t="s">
        <v>431</v>
      </c>
      <c r="H59" s="211" t="s">
        <v>429</v>
      </c>
      <c r="I59" s="209" t="s">
        <v>441</v>
      </c>
      <c r="J59" s="209" t="s">
        <v>537</v>
      </c>
      <c r="K59" s="209" t="s">
        <v>539</v>
      </c>
      <c r="L59" s="209" t="s">
        <v>538</v>
      </c>
      <c r="M59" s="209" t="s">
        <v>540</v>
      </c>
      <c r="N59" s="209" t="s">
        <v>541</v>
      </c>
      <c r="O59" s="440"/>
    </row>
    <row r="60" spans="1:16" ht="30" customHeight="1" x14ac:dyDescent="0.3">
      <c r="A60" s="207" t="s">
        <v>542</v>
      </c>
      <c r="B60" s="217">
        <f>B25-'ISE6'!B12</f>
        <v>0</v>
      </c>
      <c r="C60" s="217">
        <f>C25-'ISE6'!C12</f>
        <v>0</v>
      </c>
      <c r="D60" s="217">
        <f>D25-'ISE6'!D12</f>
        <v>0</v>
      </c>
      <c r="E60" s="217">
        <f>E25-'ISE6'!E12</f>
        <v>0</v>
      </c>
      <c r="F60" s="217">
        <f>F25-'ISE6'!F12</f>
        <v>0</v>
      </c>
      <c r="G60" s="217">
        <f>G25-'ISE6'!G12</f>
        <v>0</v>
      </c>
      <c r="H60" s="217">
        <f>H25-'ISE6'!H12</f>
        <v>0</v>
      </c>
      <c r="I60" s="217">
        <f>I25-'ISE6'!I12</f>
        <v>0</v>
      </c>
      <c r="J60" s="217">
        <f>J25-'ISE6'!J12</f>
        <v>0</v>
      </c>
      <c r="K60" s="217">
        <f>K25-'ISE6'!K12</f>
        <v>0</v>
      </c>
      <c r="L60" s="217">
        <f>L25-'ISE6'!L12</f>
        <v>0</v>
      </c>
      <c r="M60" s="217">
        <f>M25-'ISE6'!M12</f>
        <v>0</v>
      </c>
      <c r="N60" s="217">
        <f>N25-'ISE6'!N12</f>
        <v>0</v>
      </c>
      <c r="O60" s="217">
        <f>SUM(B60:N60)</f>
        <v>0</v>
      </c>
    </row>
    <row r="61" spans="1:16" ht="30" customHeight="1" x14ac:dyDescent="0.3">
      <c r="A61" s="207" t="s">
        <v>543</v>
      </c>
      <c r="B61" s="225">
        <f>B26-'ISE6'!B16</f>
        <v>0</v>
      </c>
      <c r="C61" s="225">
        <f>C26-'ISE6'!C16</f>
        <v>0</v>
      </c>
      <c r="D61" s="225">
        <f>D26-'ISE6'!D16</f>
        <v>0</v>
      </c>
      <c r="E61" s="225">
        <f>E26-'ISE6'!E16</f>
        <v>0</v>
      </c>
      <c r="F61" s="225">
        <f>F26-'ISE6'!F16</f>
        <v>0</v>
      </c>
      <c r="G61" s="225">
        <f>G26-'ISE6'!G16</f>
        <v>0</v>
      </c>
      <c r="H61" s="225">
        <f>H26-'ISE6'!H16</f>
        <v>0</v>
      </c>
      <c r="I61" s="225">
        <f>I26-'ISE6'!I16</f>
        <v>0</v>
      </c>
      <c r="J61" s="225">
        <f>J26-'ISE6'!J16</f>
        <v>0</v>
      </c>
      <c r="K61" s="225">
        <f>K26-'ISE6'!K16</f>
        <v>0</v>
      </c>
      <c r="L61" s="225">
        <f>L26-'ISE6'!L16</f>
        <v>0</v>
      </c>
      <c r="M61" s="225">
        <f>M26-'ISE6'!M16</f>
        <v>0</v>
      </c>
      <c r="N61" s="225">
        <f>N26-'ISE6'!N16</f>
        <v>0</v>
      </c>
      <c r="O61" s="217">
        <f t="shared" ref="O61:O70" si="30">SUM(B61:N61)</f>
        <v>0</v>
      </c>
    </row>
    <row r="62" spans="1:16" ht="30" customHeight="1" x14ac:dyDescent="0.3">
      <c r="A62" s="207" t="s">
        <v>339</v>
      </c>
      <c r="B62" s="217">
        <f>B27-'ISE6'!B20+'ISE1'!B24</f>
        <v>0</v>
      </c>
      <c r="C62" s="217">
        <f>C27-'ISE6'!C20+'ISE1'!C24</f>
        <v>0</v>
      </c>
      <c r="D62" s="217">
        <f>D27-'ISE6'!D20+'ISE1'!D24</f>
        <v>0</v>
      </c>
      <c r="E62" s="217">
        <f>E27-'ISE6'!E20+'ISE1'!E24</f>
        <v>0</v>
      </c>
      <c r="F62" s="217">
        <f>F27-'ISE6'!F20+'ISE1'!F24</f>
        <v>0</v>
      </c>
      <c r="G62" s="217">
        <f>G27-'ISE6'!G20+'ISE1'!G24</f>
        <v>0</v>
      </c>
      <c r="H62" s="217">
        <f>H27-'ISE6'!H20+'ISE1'!H24</f>
        <v>0</v>
      </c>
      <c r="I62" s="217">
        <f>I27-'ISE6'!I20+'ISE1'!I24</f>
        <v>0</v>
      </c>
      <c r="J62" s="217">
        <f>J27-'ISE6'!J20+'ISE1'!K24</f>
        <v>0</v>
      </c>
      <c r="K62" s="217">
        <f>K27-'ISE6'!K20+'ISE1'!L24</f>
        <v>0</v>
      </c>
      <c r="L62" s="217">
        <f>L27-'ISE6'!L20+'ISE1'!M24</f>
        <v>0</v>
      </c>
      <c r="M62" s="217">
        <f>M27-'ISE6'!M20+'ISE1'!N24</f>
        <v>0</v>
      </c>
      <c r="N62" s="217">
        <f>N27-'ISE6'!N20+'ISE1'!O24</f>
        <v>0</v>
      </c>
      <c r="O62" s="217">
        <f>O27-'ISE6'!O20+'ISE1'!O25</f>
        <v>0</v>
      </c>
      <c r="P62" s="379"/>
    </row>
    <row r="63" spans="1:16" ht="30" customHeight="1" x14ac:dyDescent="0.3">
      <c r="A63" s="207" t="s">
        <v>544</v>
      </c>
      <c r="B63" s="225">
        <f>B28-'ISE6'!B24</f>
        <v>0</v>
      </c>
      <c r="C63" s="225">
        <f>C28-'ISE6'!C24</f>
        <v>0</v>
      </c>
      <c r="D63" s="225">
        <f>D28-'ISE6'!D24</f>
        <v>0</v>
      </c>
      <c r="E63" s="225">
        <f>E28-'ISE6'!E24</f>
        <v>0</v>
      </c>
      <c r="F63" s="225">
        <f>F28-'ISE6'!F24</f>
        <v>0</v>
      </c>
      <c r="G63" s="225">
        <f>G28-'ISE6'!G24</f>
        <v>0</v>
      </c>
      <c r="H63" s="225">
        <f>H28-'ISE6'!H24</f>
        <v>0</v>
      </c>
      <c r="I63" s="225">
        <f>I28-'ISE6'!I24</f>
        <v>0</v>
      </c>
      <c r="J63" s="225">
        <f>J28-'ISE6'!J24</f>
        <v>0</v>
      </c>
      <c r="K63" s="225">
        <f>K28-'ISE6'!K24</f>
        <v>0</v>
      </c>
      <c r="L63" s="225">
        <f>L28-'ISE6'!L24</f>
        <v>0</v>
      </c>
      <c r="M63" s="225">
        <f>M28-'ISE6'!M24</f>
        <v>0</v>
      </c>
      <c r="N63" s="225">
        <f>N28-'ISE6'!N24</f>
        <v>0</v>
      </c>
      <c r="O63" s="225">
        <f>O28-'ISE6'!O24</f>
        <v>0</v>
      </c>
    </row>
    <row r="64" spans="1:16" ht="30" customHeight="1" x14ac:dyDescent="0.3">
      <c r="A64" s="213" t="s">
        <v>552</v>
      </c>
      <c r="B64" s="229">
        <f>SUM(B60:B63)</f>
        <v>0</v>
      </c>
      <c r="C64" s="229">
        <f t="shared" ref="C64:N64" si="31">SUM(C60:C63)</f>
        <v>0</v>
      </c>
      <c r="D64" s="229">
        <f t="shared" si="31"/>
        <v>0</v>
      </c>
      <c r="E64" s="229">
        <f t="shared" si="31"/>
        <v>0</v>
      </c>
      <c r="F64" s="229">
        <f t="shared" si="31"/>
        <v>0</v>
      </c>
      <c r="G64" s="229">
        <f t="shared" si="31"/>
        <v>0</v>
      </c>
      <c r="H64" s="229">
        <f t="shared" si="31"/>
        <v>0</v>
      </c>
      <c r="I64" s="229">
        <f t="shared" si="31"/>
        <v>0</v>
      </c>
      <c r="J64" s="229">
        <f t="shared" si="31"/>
        <v>0</v>
      </c>
      <c r="K64" s="229">
        <f t="shared" si="31"/>
        <v>0</v>
      </c>
      <c r="L64" s="229">
        <f t="shared" si="31"/>
        <v>0</v>
      </c>
      <c r="M64" s="229">
        <f t="shared" si="31"/>
        <v>0</v>
      </c>
      <c r="N64" s="229">
        <f t="shared" si="31"/>
        <v>0</v>
      </c>
      <c r="O64" s="229">
        <f>SUM(B64:N64)</f>
        <v>0</v>
      </c>
      <c r="P64" s="379"/>
    </row>
    <row r="65" spans="1:18" ht="30" customHeight="1" x14ac:dyDescent="0.3">
      <c r="A65" s="207" t="s">
        <v>545</v>
      </c>
      <c r="B65" s="225">
        <f>B30-'ISE6'!B25</f>
        <v>0</v>
      </c>
      <c r="C65" s="225">
        <f>C30-'ISE6'!C25</f>
        <v>0</v>
      </c>
      <c r="D65" s="225">
        <f>D30-'ISE6'!D25</f>
        <v>0</v>
      </c>
      <c r="E65" s="225">
        <f>E30-'ISE6'!E25</f>
        <v>0</v>
      </c>
      <c r="F65" s="225">
        <f>F30-'ISE6'!F25</f>
        <v>0</v>
      </c>
      <c r="G65" s="225">
        <f>G30-'ISE6'!G25</f>
        <v>0</v>
      </c>
      <c r="H65" s="225">
        <f>H30-'ISE6'!H25</f>
        <v>0</v>
      </c>
      <c r="I65" s="225">
        <f>I30-'ISE6'!I25</f>
        <v>0</v>
      </c>
      <c r="J65" s="225">
        <f>J30-'ISE6'!J25</f>
        <v>0</v>
      </c>
      <c r="K65" s="225">
        <f>K30-'ISE6'!K25</f>
        <v>0</v>
      </c>
      <c r="L65" s="225">
        <f>L30-'ISE6'!L25</f>
        <v>0</v>
      </c>
      <c r="M65" s="225">
        <f>M30-'ISE6'!M25</f>
        <v>0</v>
      </c>
      <c r="N65" s="225">
        <f>N30-'ISE6'!N25</f>
        <v>0</v>
      </c>
      <c r="O65" s="217">
        <f t="shared" si="30"/>
        <v>0</v>
      </c>
    </row>
    <row r="66" spans="1:18" ht="30" customHeight="1" x14ac:dyDescent="0.3">
      <c r="A66" s="207" t="s">
        <v>546</v>
      </c>
      <c r="B66" s="225">
        <f>B31</f>
        <v>0</v>
      </c>
      <c r="C66" s="225">
        <f t="shared" ref="C66:N66" si="32">C31</f>
        <v>0</v>
      </c>
      <c r="D66" s="225">
        <f t="shared" si="32"/>
        <v>0</v>
      </c>
      <c r="E66" s="225">
        <f t="shared" si="32"/>
        <v>0</v>
      </c>
      <c r="F66" s="225">
        <f t="shared" si="32"/>
        <v>0</v>
      </c>
      <c r="G66" s="225">
        <f t="shared" si="32"/>
        <v>0</v>
      </c>
      <c r="H66" s="225">
        <f t="shared" si="32"/>
        <v>0</v>
      </c>
      <c r="I66" s="225">
        <f t="shared" si="32"/>
        <v>0</v>
      </c>
      <c r="J66" s="225">
        <f t="shared" si="32"/>
        <v>0</v>
      </c>
      <c r="K66" s="225">
        <f t="shared" si="32"/>
        <v>0</v>
      </c>
      <c r="L66" s="225">
        <f t="shared" si="32"/>
        <v>0</v>
      </c>
      <c r="M66" s="225">
        <f t="shared" si="32"/>
        <v>0</v>
      </c>
      <c r="N66" s="225">
        <f t="shared" si="32"/>
        <v>0</v>
      </c>
      <c r="O66" s="217">
        <f t="shared" si="30"/>
        <v>0</v>
      </c>
    </row>
    <row r="67" spans="1:18" ht="30" customHeight="1" x14ac:dyDescent="0.3">
      <c r="A67" s="207" t="s">
        <v>547</v>
      </c>
      <c r="B67" s="217">
        <f>B32-'ISE6'!B86+'ISE1'!B25</f>
        <v>0</v>
      </c>
      <c r="C67" s="217">
        <f>C32-'ISE6'!C86+'ISE1'!C25</f>
        <v>0</v>
      </c>
      <c r="D67" s="217">
        <f>D32-'ISE6'!D86+'ISE1'!D25</f>
        <v>0</v>
      </c>
      <c r="E67" s="217">
        <f>E32-'ISE6'!E86+'ISE1'!E25</f>
        <v>0</v>
      </c>
      <c r="F67" s="217">
        <f>F32-'ISE6'!F86+'ISE1'!F25</f>
        <v>0</v>
      </c>
      <c r="G67" s="217">
        <f>G32-'ISE6'!G86+'ISE1'!G25</f>
        <v>0</v>
      </c>
      <c r="H67" s="217">
        <f>H32-'ISE6'!H86+'ISE1'!H25</f>
        <v>0</v>
      </c>
      <c r="I67" s="217">
        <f>I32-'ISE6'!I86+'ISE1'!I25</f>
        <v>0</v>
      </c>
      <c r="J67" s="217">
        <f>J32-'ISE6'!J86+'ISE1'!J25</f>
        <v>0</v>
      </c>
      <c r="K67" s="217">
        <f>K32-'ISE6'!K86+'ISE1'!K25</f>
        <v>0</v>
      </c>
      <c r="L67" s="217">
        <f>L32-'ISE6'!L86+'ISE1'!L25</f>
        <v>0</v>
      </c>
      <c r="M67" s="217">
        <f>M32-'ISE6'!M86+'ISE1'!M25</f>
        <v>0</v>
      </c>
      <c r="N67" s="217">
        <f>N32-'ISE6'!N86+'ISE1'!N25</f>
        <v>0</v>
      </c>
      <c r="O67" s="217">
        <f>SUM(B67:N67)</f>
        <v>0</v>
      </c>
    </row>
    <row r="68" spans="1:18" ht="30" customHeight="1" x14ac:dyDescent="0.3">
      <c r="A68" s="214" t="s">
        <v>551</v>
      </c>
      <c r="B68" s="228">
        <f>SUM(B65:B67)</f>
        <v>0</v>
      </c>
      <c r="C68" s="228">
        <f t="shared" ref="C68:N68" si="33">SUM(C65:C67)</f>
        <v>0</v>
      </c>
      <c r="D68" s="228">
        <f t="shared" si="33"/>
        <v>0</v>
      </c>
      <c r="E68" s="228">
        <f t="shared" si="33"/>
        <v>0</v>
      </c>
      <c r="F68" s="228">
        <f t="shared" si="33"/>
        <v>0</v>
      </c>
      <c r="G68" s="228">
        <f t="shared" si="33"/>
        <v>0</v>
      </c>
      <c r="H68" s="228">
        <f t="shared" si="33"/>
        <v>0</v>
      </c>
      <c r="I68" s="228">
        <f t="shared" si="33"/>
        <v>0</v>
      </c>
      <c r="J68" s="228">
        <f t="shared" si="33"/>
        <v>0</v>
      </c>
      <c r="K68" s="228">
        <f t="shared" si="33"/>
        <v>0</v>
      </c>
      <c r="L68" s="228">
        <f t="shared" si="33"/>
        <v>0</v>
      </c>
      <c r="M68" s="228">
        <f t="shared" si="33"/>
        <v>0</v>
      </c>
      <c r="N68" s="228">
        <f t="shared" si="33"/>
        <v>0</v>
      </c>
      <c r="O68" s="229">
        <f>SUM(B68:N68)</f>
        <v>0</v>
      </c>
      <c r="P68" s="379"/>
    </row>
    <row r="69" spans="1:18" ht="30" customHeight="1" x14ac:dyDescent="0.3">
      <c r="A69" s="207" t="s">
        <v>548</v>
      </c>
      <c r="B69" s="225">
        <f>B34-'ISE6'!B41</f>
        <v>0</v>
      </c>
      <c r="C69" s="225">
        <f>C34-'ISE6'!C41</f>
        <v>0</v>
      </c>
      <c r="D69" s="225">
        <f>D34-'ISE6'!D41</f>
        <v>0</v>
      </c>
      <c r="E69" s="225">
        <f>E34-'ISE6'!E41</f>
        <v>0</v>
      </c>
      <c r="F69" s="225">
        <f>F34-'ISE6'!F41</f>
        <v>0</v>
      </c>
      <c r="G69" s="225">
        <f>G34-'ISE6'!G41</f>
        <v>0</v>
      </c>
      <c r="H69" s="225">
        <f>H34-'ISE6'!H41</f>
        <v>0</v>
      </c>
      <c r="I69" s="225">
        <f>I34-'ISE6'!I41</f>
        <v>0</v>
      </c>
      <c r="J69" s="225">
        <f>J34-'ISE6'!J41</f>
        <v>0</v>
      </c>
      <c r="K69" s="225">
        <f>K34-'ISE6'!K41</f>
        <v>0</v>
      </c>
      <c r="L69" s="225">
        <f>L34-'ISE6'!L41</f>
        <v>0</v>
      </c>
      <c r="M69" s="225">
        <f>M34-'ISE6'!M41</f>
        <v>0</v>
      </c>
      <c r="N69" s="225">
        <f>N34-'ISE6'!N41</f>
        <v>0</v>
      </c>
      <c r="O69" s="217">
        <f t="shared" si="30"/>
        <v>0</v>
      </c>
    </row>
    <row r="70" spans="1:18" ht="30" customHeight="1" x14ac:dyDescent="0.3">
      <c r="A70" s="207" t="s">
        <v>549</v>
      </c>
      <c r="B70" s="225">
        <f>B35-'ISE6'!B45</f>
        <v>0</v>
      </c>
      <c r="C70" s="225">
        <f>C35-'ISE6'!C45</f>
        <v>0</v>
      </c>
      <c r="D70" s="225">
        <f>D35-'ISE6'!D45</f>
        <v>0</v>
      </c>
      <c r="E70" s="225">
        <f>E35-'ISE6'!E45</f>
        <v>0</v>
      </c>
      <c r="F70" s="225">
        <f>F35-'ISE6'!F45</f>
        <v>0</v>
      </c>
      <c r="G70" s="225">
        <f>G35-'ISE6'!G45</f>
        <v>0</v>
      </c>
      <c r="H70" s="225">
        <f>H35-'ISE6'!H45</f>
        <v>0</v>
      </c>
      <c r="I70" s="225">
        <f>I35-'ISE6'!I45</f>
        <v>0</v>
      </c>
      <c r="J70" s="225">
        <f>J35-'ISE6'!J45</f>
        <v>0</v>
      </c>
      <c r="K70" s="225">
        <f>K35-'ISE6'!K45</f>
        <v>0</v>
      </c>
      <c r="L70" s="225">
        <f>L35-'ISE6'!L45</f>
        <v>0</v>
      </c>
      <c r="M70" s="225">
        <f>M35-'ISE6'!M45</f>
        <v>0</v>
      </c>
      <c r="N70" s="225">
        <f>N35-'ISE6'!N45</f>
        <v>0</v>
      </c>
      <c r="O70" s="217">
        <f t="shared" si="30"/>
        <v>0</v>
      </c>
    </row>
    <row r="71" spans="1:18" ht="30" customHeight="1" x14ac:dyDescent="0.3">
      <c r="A71" s="213" t="s">
        <v>433</v>
      </c>
      <c r="B71" s="229">
        <f>B70+B69+B68+B64</f>
        <v>0</v>
      </c>
      <c r="C71" s="229">
        <f t="shared" ref="C71:N71" si="34">C70+C69+C68+C64</f>
        <v>0</v>
      </c>
      <c r="D71" s="229">
        <f t="shared" si="34"/>
        <v>0</v>
      </c>
      <c r="E71" s="229">
        <f t="shared" si="34"/>
        <v>0</v>
      </c>
      <c r="F71" s="229">
        <f t="shared" si="34"/>
        <v>0</v>
      </c>
      <c r="G71" s="229">
        <f t="shared" si="34"/>
        <v>0</v>
      </c>
      <c r="H71" s="229">
        <f t="shared" si="34"/>
        <v>0</v>
      </c>
      <c r="I71" s="229">
        <f t="shared" si="34"/>
        <v>0</v>
      </c>
      <c r="J71" s="229">
        <f t="shared" si="34"/>
        <v>0</v>
      </c>
      <c r="K71" s="229">
        <f t="shared" si="34"/>
        <v>0</v>
      </c>
      <c r="L71" s="229">
        <f t="shared" si="34"/>
        <v>0</v>
      </c>
      <c r="M71" s="229">
        <f t="shared" si="34"/>
        <v>0</v>
      </c>
      <c r="N71" s="229">
        <f t="shared" si="34"/>
        <v>0</v>
      </c>
      <c r="O71" s="229">
        <f>SUM(B71:N71)</f>
        <v>0</v>
      </c>
      <c r="P71" s="379"/>
    </row>
    <row r="72" spans="1:18" ht="30" customHeight="1" x14ac:dyDescent="0.3"/>
    <row r="73" spans="1:18" ht="41.4" x14ac:dyDescent="0.3">
      <c r="B73" s="210" t="s">
        <v>440</v>
      </c>
      <c r="C73" s="211" t="s">
        <v>426</v>
      </c>
      <c r="D73" s="211" t="s">
        <v>427</v>
      </c>
      <c r="E73" s="211" t="s">
        <v>428</v>
      </c>
      <c r="F73" s="209" t="s">
        <v>430</v>
      </c>
      <c r="G73" s="209" t="s">
        <v>431</v>
      </c>
      <c r="H73" s="211" t="s">
        <v>429</v>
      </c>
      <c r="I73" s="209" t="s">
        <v>441</v>
      </c>
      <c r="J73" s="209" t="s">
        <v>537</v>
      </c>
      <c r="K73" s="209" t="s">
        <v>539</v>
      </c>
      <c r="L73" s="209" t="s">
        <v>538</v>
      </c>
      <c r="M73" s="209" t="s">
        <v>540</v>
      </c>
      <c r="N73" s="209" t="s">
        <v>541</v>
      </c>
      <c r="R73" s="423" t="s">
        <v>631</v>
      </c>
    </row>
    <row r="74" spans="1:18" ht="30" customHeight="1" x14ac:dyDescent="0.3">
      <c r="A74" s="190" t="s">
        <v>566</v>
      </c>
      <c r="B74" s="321"/>
      <c r="C74" s="321"/>
      <c r="D74" s="321"/>
      <c r="E74" s="321"/>
      <c r="F74" s="321"/>
      <c r="G74" s="321"/>
      <c r="H74" s="321"/>
      <c r="I74" s="321"/>
      <c r="J74" s="321"/>
      <c r="K74" s="321"/>
      <c r="L74" s="321"/>
      <c r="M74" s="321"/>
      <c r="N74" s="321"/>
      <c r="O74" s="157"/>
      <c r="R74" s="423"/>
    </row>
    <row r="75" spans="1:18" ht="30" customHeight="1" x14ac:dyDescent="0.3">
      <c r="A75" t="s">
        <v>565</v>
      </c>
    </row>
    <row r="76" spans="1:18" ht="30" customHeight="1" x14ac:dyDescent="0.3">
      <c r="A76" s="437" t="s">
        <v>550</v>
      </c>
      <c r="B76" s="439" t="s">
        <v>554</v>
      </c>
      <c r="C76" s="439"/>
      <c r="D76" s="439"/>
      <c r="E76" s="439"/>
      <c r="F76" s="439"/>
      <c r="G76" s="439"/>
      <c r="H76" s="439"/>
      <c r="I76" s="439"/>
      <c r="J76" s="439"/>
      <c r="K76" s="439"/>
      <c r="L76" s="439"/>
      <c r="M76" s="439"/>
      <c r="N76" s="439"/>
      <c r="O76" s="439"/>
    </row>
    <row r="77" spans="1:18" ht="30" customHeight="1" x14ac:dyDescent="0.3">
      <c r="A77" s="437"/>
      <c r="B77" s="208" t="s">
        <v>425</v>
      </c>
      <c r="C77" s="439" t="s">
        <v>438</v>
      </c>
      <c r="D77" s="439"/>
      <c r="E77" s="439"/>
      <c r="F77" s="439"/>
      <c r="G77" s="439"/>
      <c r="H77" s="439"/>
      <c r="I77" s="439"/>
      <c r="J77" s="439" t="s">
        <v>536</v>
      </c>
      <c r="K77" s="439"/>
      <c r="L77" s="439"/>
      <c r="M77" s="439"/>
      <c r="N77" s="439"/>
      <c r="O77" s="440" t="s">
        <v>433</v>
      </c>
    </row>
    <row r="78" spans="1:18" ht="41.4" x14ac:dyDescent="0.3">
      <c r="A78" s="438"/>
      <c r="B78" s="210" t="s">
        <v>440</v>
      </c>
      <c r="C78" s="211" t="s">
        <v>426</v>
      </c>
      <c r="D78" s="211" t="s">
        <v>427</v>
      </c>
      <c r="E78" s="211" t="s">
        <v>428</v>
      </c>
      <c r="F78" s="209" t="s">
        <v>430</v>
      </c>
      <c r="G78" s="209" t="s">
        <v>431</v>
      </c>
      <c r="H78" s="211" t="s">
        <v>429</v>
      </c>
      <c r="I78" s="209" t="s">
        <v>441</v>
      </c>
      <c r="J78" s="209" t="s">
        <v>537</v>
      </c>
      <c r="K78" s="209" t="s">
        <v>539</v>
      </c>
      <c r="L78" s="209" t="s">
        <v>538</v>
      </c>
      <c r="M78" s="209" t="s">
        <v>540</v>
      </c>
      <c r="N78" s="209" t="s">
        <v>541</v>
      </c>
      <c r="O78" s="440"/>
    </row>
    <row r="79" spans="1:18" ht="30" customHeight="1" x14ac:dyDescent="0.3">
      <c r="A79" s="207" t="s">
        <v>542</v>
      </c>
      <c r="B79" s="225">
        <f>B60*$B$74</f>
        <v>0</v>
      </c>
      <c r="C79" s="225">
        <f>C60*$C$74</f>
        <v>0</v>
      </c>
      <c r="D79" s="225">
        <f>D60*$D$74</f>
        <v>0</v>
      </c>
      <c r="E79" s="225">
        <f>E60*$E$74</f>
        <v>0</v>
      </c>
      <c r="F79" s="225">
        <f>F60*$F$74</f>
        <v>0</v>
      </c>
      <c r="G79" s="225">
        <f>G60*$G$74</f>
        <v>0</v>
      </c>
      <c r="H79" s="225">
        <f>H60*$H$74</f>
        <v>0</v>
      </c>
      <c r="I79" s="225">
        <f>I60*$I$74</f>
        <v>0</v>
      </c>
      <c r="J79" s="225">
        <f>J60*$J$74</f>
        <v>0</v>
      </c>
      <c r="K79" s="225">
        <f>K60*$K$74</f>
        <v>0</v>
      </c>
      <c r="L79" s="225">
        <f>L60*$L$74</f>
        <v>0</v>
      </c>
      <c r="M79" s="225">
        <f>M60*$M$74</f>
        <v>0</v>
      </c>
      <c r="N79" s="225">
        <f>N60*$N$74</f>
        <v>0</v>
      </c>
      <c r="O79" s="225">
        <f>SUM(B79:N79)</f>
        <v>0</v>
      </c>
    </row>
    <row r="80" spans="1:18" ht="30" customHeight="1" x14ac:dyDescent="0.3">
      <c r="A80" s="207" t="s">
        <v>543</v>
      </c>
      <c r="B80" s="225">
        <f>B61*$B$74</f>
        <v>0</v>
      </c>
      <c r="C80" s="225">
        <f>C61*$C$74</f>
        <v>0</v>
      </c>
      <c r="D80" s="225">
        <f>D61*$D$74</f>
        <v>0</v>
      </c>
      <c r="E80" s="225">
        <f>E61*$E$74</f>
        <v>0</v>
      </c>
      <c r="F80" s="225">
        <f>F61*$F$74</f>
        <v>0</v>
      </c>
      <c r="G80" s="225">
        <f>G61*$G$74</f>
        <v>0</v>
      </c>
      <c r="H80" s="225">
        <f>H61*$H$74</f>
        <v>0</v>
      </c>
      <c r="I80" s="225">
        <f>I61*$I$74</f>
        <v>0</v>
      </c>
      <c r="J80" s="225">
        <f>J61*$J$74</f>
        <v>0</v>
      </c>
      <c r="K80" s="225">
        <f>K61*$K$74</f>
        <v>0</v>
      </c>
      <c r="L80" s="225">
        <f>L61*$L$74</f>
        <v>0</v>
      </c>
      <c r="M80" s="225">
        <f>M61*$M$74</f>
        <v>0</v>
      </c>
      <c r="N80" s="225">
        <f>N61*$N$74</f>
        <v>0</v>
      </c>
      <c r="O80" s="225">
        <f t="shared" ref="O80:O89" si="35">SUM(B80:N80)</f>
        <v>0</v>
      </c>
    </row>
    <row r="81" spans="1:15" ht="30" customHeight="1" x14ac:dyDescent="0.3">
      <c r="A81" s="207" t="s">
        <v>339</v>
      </c>
      <c r="B81" s="225">
        <f>B62*$B$74</f>
        <v>0</v>
      </c>
      <c r="C81" s="225">
        <f>C62*$C$74</f>
        <v>0</v>
      </c>
      <c r="D81" s="225">
        <f>D62*$D$74</f>
        <v>0</v>
      </c>
      <c r="E81" s="225">
        <f>E62*$E$74</f>
        <v>0</v>
      </c>
      <c r="F81" s="225">
        <f>F62*$F$74</f>
        <v>0</v>
      </c>
      <c r="G81" s="225">
        <f>G62*$G$74</f>
        <v>0</v>
      </c>
      <c r="H81" s="225">
        <f>H62*$H$74</f>
        <v>0</v>
      </c>
      <c r="I81" s="225">
        <f>I62*$I$74</f>
        <v>0</v>
      </c>
      <c r="J81" s="225">
        <f>J62*$J$74</f>
        <v>0</v>
      </c>
      <c r="K81" s="225">
        <f>K62*$K$74</f>
        <v>0</v>
      </c>
      <c r="L81" s="225">
        <f>L62*$L$74</f>
        <v>0</v>
      </c>
      <c r="M81" s="225">
        <f>M62*$M$74</f>
        <v>0</v>
      </c>
      <c r="N81" s="225">
        <f>N62*$N$74</f>
        <v>0</v>
      </c>
      <c r="O81" s="225">
        <f t="shared" si="35"/>
        <v>0</v>
      </c>
    </row>
    <row r="82" spans="1:15" ht="30" customHeight="1" x14ac:dyDescent="0.3">
      <c r="A82" s="207" t="s">
        <v>544</v>
      </c>
      <c r="B82" s="225">
        <f>B63*$B$74</f>
        <v>0</v>
      </c>
      <c r="C82" s="225">
        <f>C63*$C$74</f>
        <v>0</v>
      </c>
      <c r="D82" s="225">
        <f>D63*$D$74</f>
        <v>0</v>
      </c>
      <c r="E82" s="225">
        <f>E63*$E$74</f>
        <v>0</v>
      </c>
      <c r="F82" s="225">
        <f>F63*$F$74</f>
        <v>0</v>
      </c>
      <c r="G82" s="225">
        <f>G63*$G$74</f>
        <v>0</v>
      </c>
      <c r="H82" s="225">
        <f>H63*$H$74</f>
        <v>0</v>
      </c>
      <c r="I82" s="225">
        <f>I63*$I$74</f>
        <v>0</v>
      </c>
      <c r="J82" s="225">
        <f>J63*$J$74</f>
        <v>0</v>
      </c>
      <c r="K82" s="225">
        <f>K63*$K$74</f>
        <v>0</v>
      </c>
      <c r="L82" s="225">
        <f>L63*$L$74</f>
        <v>0</v>
      </c>
      <c r="M82" s="225">
        <f>M63*$M$74</f>
        <v>0</v>
      </c>
      <c r="N82" s="225">
        <f>N63*$N$74</f>
        <v>0</v>
      </c>
      <c r="O82" s="225">
        <f t="shared" si="35"/>
        <v>0</v>
      </c>
    </row>
    <row r="83" spans="1:15" ht="30" customHeight="1" x14ac:dyDescent="0.3">
      <c r="A83" s="206" t="s">
        <v>552</v>
      </c>
      <c r="B83" s="228">
        <f>SUM(B79:B82)</f>
        <v>0</v>
      </c>
      <c r="C83" s="228">
        <f t="shared" ref="C83:N83" si="36">SUM(C79:C82)</f>
        <v>0</v>
      </c>
      <c r="D83" s="228">
        <f t="shared" si="36"/>
        <v>0</v>
      </c>
      <c r="E83" s="228">
        <f t="shared" si="36"/>
        <v>0</v>
      </c>
      <c r="F83" s="228">
        <f t="shared" si="36"/>
        <v>0</v>
      </c>
      <c r="G83" s="228">
        <f t="shared" si="36"/>
        <v>0</v>
      </c>
      <c r="H83" s="228">
        <f t="shared" si="36"/>
        <v>0</v>
      </c>
      <c r="I83" s="228">
        <f t="shared" si="36"/>
        <v>0</v>
      </c>
      <c r="J83" s="228">
        <f t="shared" si="36"/>
        <v>0</v>
      </c>
      <c r="K83" s="228">
        <f t="shared" si="36"/>
        <v>0</v>
      </c>
      <c r="L83" s="228">
        <f t="shared" si="36"/>
        <v>0</v>
      </c>
      <c r="M83" s="228">
        <f t="shared" si="36"/>
        <v>0</v>
      </c>
      <c r="N83" s="228">
        <f t="shared" si="36"/>
        <v>0</v>
      </c>
      <c r="O83" s="228">
        <f>SUM(O79:O82)</f>
        <v>0</v>
      </c>
    </row>
    <row r="84" spans="1:15" ht="30" customHeight="1" x14ac:dyDescent="0.3">
      <c r="A84" s="207" t="s">
        <v>545</v>
      </c>
      <c r="B84" s="225">
        <f>B65*$B$74</f>
        <v>0</v>
      </c>
      <c r="C84" s="225">
        <f>C65*$C$74</f>
        <v>0</v>
      </c>
      <c r="D84" s="225">
        <f>D65*$D$74</f>
        <v>0</v>
      </c>
      <c r="E84" s="225">
        <f>E65*$E$74</f>
        <v>0</v>
      </c>
      <c r="F84" s="225">
        <f>F65*$F$74</f>
        <v>0</v>
      </c>
      <c r="G84" s="225">
        <f>G65*$G$74</f>
        <v>0</v>
      </c>
      <c r="H84" s="225">
        <f>H65*$H$74</f>
        <v>0</v>
      </c>
      <c r="I84" s="225">
        <f>I65*$I$74</f>
        <v>0</v>
      </c>
      <c r="J84" s="225">
        <f>J65*$J$74</f>
        <v>0</v>
      </c>
      <c r="K84" s="225">
        <f>K65*$K$74</f>
        <v>0</v>
      </c>
      <c r="L84" s="225">
        <f>L65*$L$74</f>
        <v>0</v>
      </c>
      <c r="M84" s="225">
        <f>M65*$M$74</f>
        <v>0</v>
      </c>
      <c r="N84" s="225">
        <f>N65*$N$74</f>
        <v>0</v>
      </c>
      <c r="O84" s="225">
        <f t="shared" si="35"/>
        <v>0</v>
      </c>
    </row>
    <row r="85" spans="1:15" ht="30" customHeight="1" x14ac:dyDescent="0.3">
      <c r="A85" s="207" t="s">
        <v>546</v>
      </c>
      <c r="B85" s="225">
        <f>B66*$B$74</f>
        <v>0</v>
      </c>
      <c r="C85" s="225">
        <f>C66*$C$74</f>
        <v>0</v>
      </c>
      <c r="D85" s="225">
        <f>D66*$D$74</f>
        <v>0</v>
      </c>
      <c r="E85" s="225">
        <f>E66*$E$74</f>
        <v>0</v>
      </c>
      <c r="F85" s="225">
        <f>F66*$F$74</f>
        <v>0</v>
      </c>
      <c r="G85" s="225">
        <f>G66*$G$74</f>
        <v>0</v>
      </c>
      <c r="H85" s="225">
        <f>H66*$H$74</f>
        <v>0</v>
      </c>
      <c r="I85" s="225">
        <f>I66*$I$74</f>
        <v>0</v>
      </c>
      <c r="J85" s="225">
        <f>J66*$J$74</f>
        <v>0</v>
      </c>
      <c r="K85" s="225">
        <f>K66*$K$74</f>
        <v>0</v>
      </c>
      <c r="L85" s="225">
        <f>L66*$L$74</f>
        <v>0</v>
      </c>
      <c r="M85" s="225">
        <f>M66*$M$74</f>
        <v>0</v>
      </c>
      <c r="N85" s="225">
        <f>N66*$N$74</f>
        <v>0</v>
      </c>
      <c r="O85" s="225">
        <f t="shared" si="35"/>
        <v>0</v>
      </c>
    </row>
    <row r="86" spans="1:15" ht="30" customHeight="1" x14ac:dyDescent="0.3">
      <c r="A86" s="207" t="s">
        <v>547</v>
      </c>
      <c r="B86" s="225">
        <f>B67*B74</f>
        <v>0</v>
      </c>
      <c r="C86" s="225">
        <f t="shared" ref="C86:N86" si="37">C67*C74</f>
        <v>0</v>
      </c>
      <c r="D86" s="225">
        <f t="shared" si="37"/>
        <v>0</v>
      </c>
      <c r="E86" s="225">
        <f t="shared" si="37"/>
        <v>0</v>
      </c>
      <c r="F86" s="225">
        <f t="shared" si="37"/>
        <v>0</v>
      </c>
      <c r="G86" s="225">
        <f t="shared" si="37"/>
        <v>0</v>
      </c>
      <c r="H86" s="225">
        <f t="shared" si="37"/>
        <v>0</v>
      </c>
      <c r="I86" s="225">
        <f t="shared" si="37"/>
        <v>0</v>
      </c>
      <c r="J86" s="225">
        <f t="shared" si="37"/>
        <v>0</v>
      </c>
      <c r="K86" s="225">
        <f t="shared" si="37"/>
        <v>0</v>
      </c>
      <c r="L86" s="225">
        <f t="shared" si="37"/>
        <v>0</v>
      </c>
      <c r="M86" s="225">
        <f t="shared" si="37"/>
        <v>0</v>
      </c>
      <c r="N86" s="225">
        <f t="shared" si="37"/>
        <v>0</v>
      </c>
      <c r="O86" s="225">
        <f t="shared" si="35"/>
        <v>0</v>
      </c>
    </row>
    <row r="87" spans="1:15" ht="30" customHeight="1" x14ac:dyDescent="0.3">
      <c r="A87" s="206" t="s">
        <v>551</v>
      </c>
      <c r="B87" s="228">
        <f>SUM(B84:B86)</f>
        <v>0</v>
      </c>
      <c r="C87" s="228">
        <f t="shared" ref="C87:N87" si="38">SUM(C84:C86)</f>
        <v>0</v>
      </c>
      <c r="D87" s="228">
        <f t="shared" si="38"/>
        <v>0</v>
      </c>
      <c r="E87" s="228">
        <f t="shared" si="38"/>
        <v>0</v>
      </c>
      <c r="F87" s="228">
        <f t="shared" si="38"/>
        <v>0</v>
      </c>
      <c r="G87" s="228">
        <f t="shared" si="38"/>
        <v>0</v>
      </c>
      <c r="H87" s="228">
        <f t="shared" si="38"/>
        <v>0</v>
      </c>
      <c r="I87" s="228">
        <f t="shared" si="38"/>
        <v>0</v>
      </c>
      <c r="J87" s="228">
        <f t="shared" si="38"/>
        <v>0</v>
      </c>
      <c r="K87" s="228">
        <f t="shared" si="38"/>
        <v>0</v>
      </c>
      <c r="L87" s="228">
        <f t="shared" si="38"/>
        <v>0</v>
      </c>
      <c r="M87" s="228">
        <f t="shared" si="38"/>
        <v>0</v>
      </c>
      <c r="N87" s="228">
        <f t="shared" si="38"/>
        <v>0</v>
      </c>
      <c r="O87" s="228">
        <f>SUM(B87:N87)</f>
        <v>0</v>
      </c>
    </row>
    <row r="88" spans="1:15" ht="30" customHeight="1" x14ac:dyDescent="0.3">
      <c r="A88" s="205" t="s">
        <v>548</v>
      </c>
      <c r="B88" s="225">
        <f t="shared" ref="B88:N88" si="39">B69*$B$74</f>
        <v>0</v>
      </c>
      <c r="C88" s="225">
        <f t="shared" si="39"/>
        <v>0</v>
      </c>
      <c r="D88" s="225">
        <f t="shared" si="39"/>
        <v>0</v>
      </c>
      <c r="E88" s="225">
        <f t="shared" si="39"/>
        <v>0</v>
      </c>
      <c r="F88" s="225">
        <f t="shared" si="39"/>
        <v>0</v>
      </c>
      <c r="G88" s="225">
        <f t="shared" si="39"/>
        <v>0</v>
      </c>
      <c r="H88" s="225">
        <f t="shared" si="39"/>
        <v>0</v>
      </c>
      <c r="I88" s="225">
        <f t="shared" si="39"/>
        <v>0</v>
      </c>
      <c r="J88" s="225">
        <f t="shared" si="39"/>
        <v>0</v>
      </c>
      <c r="K88" s="225">
        <f t="shared" si="39"/>
        <v>0</v>
      </c>
      <c r="L88" s="225">
        <f t="shared" si="39"/>
        <v>0</v>
      </c>
      <c r="M88" s="225">
        <f t="shared" si="39"/>
        <v>0</v>
      </c>
      <c r="N88" s="225">
        <f t="shared" si="39"/>
        <v>0</v>
      </c>
      <c r="O88" s="225">
        <f>SUM(B88:N88)</f>
        <v>0</v>
      </c>
    </row>
    <row r="89" spans="1:15" ht="30" customHeight="1" x14ac:dyDescent="0.3">
      <c r="A89" s="205" t="s">
        <v>549</v>
      </c>
      <c r="B89" s="225">
        <f>B70*$B$74</f>
        <v>0</v>
      </c>
      <c r="C89" s="225">
        <f t="shared" ref="C89:N89" si="40">C70*$B$74</f>
        <v>0</v>
      </c>
      <c r="D89" s="225">
        <f t="shared" si="40"/>
        <v>0</v>
      </c>
      <c r="E89" s="225">
        <f t="shared" si="40"/>
        <v>0</v>
      </c>
      <c r="F89" s="225">
        <f t="shared" si="40"/>
        <v>0</v>
      </c>
      <c r="G89" s="225">
        <f t="shared" si="40"/>
        <v>0</v>
      </c>
      <c r="H89" s="225">
        <f t="shared" si="40"/>
        <v>0</v>
      </c>
      <c r="I89" s="225">
        <f t="shared" si="40"/>
        <v>0</v>
      </c>
      <c r="J89" s="225">
        <f t="shared" si="40"/>
        <v>0</v>
      </c>
      <c r="K89" s="225">
        <f t="shared" si="40"/>
        <v>0</v>
      </c>
      <c r="L89" s="225">
        <f t="shared" si="40"/>
        <v>0</v>
      </c>
      <c r="M89" s="225">
        <f t="shared" si="40"/>
        <v>0</v>
      </c>
      <c r="N89" s="225">
        <f t="shared" si="40"/>
        <v>0</v>
      </c>
      <c r="O89" s="225">
        <f t="shared" si="35"/>
        <v>0</v>
      </c>
    </row>
    <row r="90" spans="1:15" s="2" customFormat="1" ht="30" customHeight="1" x14ac:dyDescent="0.3">
      <c r="A90" s="226"/>
      <c r="B90" s="157"/>
      <c r="C90" s="196"/>
      <c r="D90" s="196"/>
      <c r="E90" s="196"/>
      <c r="F90" s="196"/>
      <c r="G90" s="196"/>
      <c r="H90" s="196"/>
      <c r="I90" s="196"/>
      <c r="J90" s="196"/>
      <c r="K90" s="196"/>
      <c r="L90" s="196"/>
      <c r="M90" s="196"/>
      <c r="N90" s="196"/>
      <c r="O90" s="157"/>
    </row>
    <row r="91" spans="1:15" ht="30" customHeight="1" x14ac:dyDescent="0.3">
      <c r="A91" s="190" t="s">
        <v>341</v>
      </c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225">
        <f>'ISE3'!Q12-'ISE6'!R101</f>
        <v>0</v>
      </c>
    </row>
    <row r="92" spans="1:15" ht="30" customHeight="1" x14ac:dyDescent="0.3">
      <c r="A92" s="190" t="s">
        <v>349</v>
      </c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227">
        <f ca="1">'ISE4'!Q7-'ISE6'!R105-'ISE6'!R57</f>
        <v>0</v>
      </c>
    </row>
    <row r="93" spans="1:15" ht="30" customHeight="1" x14ac:dyDescent="0.3">
      <c r="A93" s="216" t="s">
        <v>433</v>
      </c>
      <c r="B93" s="228">
        <f>B89+B88+B87+B83</f>
        <v>0</v>
      </c>
      <c r="C93" s="228">
        <f t="shared" ref="C93:N93" si="41">C89+C88+C87+C83</f>
        <v>0</v>
      </c>
      <c r="D93" s="228">
        <f t="shared" si="41"/>
        <v>0</v>
      </c>
      <c r="E93" s="228">
        <f t="shared" si="41"/>
        <v>0</v>
      </c>
      <c r="F93" s="228">
        <f t="shared" si="41"/>
        <v>0</v>
      </c>
      <c r="G93" s="228">
        <f t="shared" si="41"/>
        <v>0</v>
      </c>
      <c r="H93" s="228">
        <f t="shared" si="41"/>
        <v>0</v>
      </c>
      <c r="I93" s="228">
        <f t="shared" si="41"/>
        <v>0</v>
      </c>
      <c r="J93" s="228">
        <f t="shared" si="41"/>
        <v>0</v>
      </c>
      <c r="K93" s="228">
        <f t="shared" si="41"/>
        <v>0</v>
      </c>
      <c r="L93" s="228">
        <f t="shared" si="41"/>
        <v>0</v>
      </c>
      <c r="M93" s="228">
        <f t="shared" si="41"/>
        <v>0</v>
      </c>
      <c r="N93" s="228">
        <f t="shared" si="41"/>
        <v>0</v>
      </c>
      <c r="O93" s="228">
        <f ca="1">O92+O91+O89+O88+O87+O83</f>
        <v>0</v>
      </c>
    </row>
  </sheetData>
  <mergeCells count="28">
    <mergeCell ref="A76:A78"/>
    <mergeCell ref="C77:I77"/>
    <mergeCell ref="J77:N77"/>
    <mergeCell ref="O58:O59"/>
    <mergeCell ref="B57:O57"/>
    <mergeCell ref="B76:O76"/>
    <mergeCell ref="O77:O78"/>
    <mergeCell ref="C58:I58"/>
    <mergeCell ref="J58:N58"/>
    <mergeCell ref="A57:A59"/>
    <mergeCell ref="A2:A3"/>
    <mergeCell ref="B2:C2"/>
    <mergeCell ref="D2:E2"/>
    <mergeCell ref="G2:G3"/>
    <mergeCell ref="A38:A40"/>
    <mergeCell ref="B38:O38"/>
    <mergeCell ref="C39:I39"/>
    <mergeCell ref="J39:N39"/>
    <mergeCell ref="O39:O40"/>
    <mergeCell ref="C23:I23"/>
    <mergeCell ref="B22:O22"/>
    <mergeCell ref="A22:A24"/>
    <mergeCell ref="B23:B24"/>
    <mergeCell ref="R23:R24"/>
    <mergeCell ref="R39:R40"/>
    <mergeCell ref="R73:R74"/>
    <mergeCell ref="J23:N23"/>
    <mergeCell ref="O23:O2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A4C08-724F-42C6-9005-E91241C61631}">
  <dimension ref="A1:I121"/>
  <sheetViews>
    <sheetView topLeftCell="A31" zoomScale="70" zoomScaleNormal="70" workbookViewId="0">
      <selection activeCell="I2" sqref="I2"/>
    </sheetView>
  </sheetViews>
  <sheetFormatPr baseColWidth="10" defaultColWidth="11.5546875" defaultRowHeight="14.4" x14ac:dyDescent="0.3"/>
  <cols>
    <col min="1" max="1" width="87.33203125" customWidth="1"/>
    <col min="2" max="4" width="11.5546875" style="11"/>
    <col min="6" max="6" width="15.77734375" style="286" customWidth="1"/>
    <col min="7" max="8" width="18" customWidth="1"/>
    <col min="9" max="9" width="18" style="339" customWidth="1"/>
  </cols>
  <sheetData>
    <row r="1" spans="1:9" ht="30" customHeight="1" x14ac:dyDescent="0.3">
      <c r="A1" s="10" t="s">
        <v>343</v>
      </c>
      <c r="B1" s="7" t="s">
        <v>334</v>
      </c>
      <c r="C1" s="7" t="s">
        <v>335</v>
      </c>
      <c r="D1" s="7" t="s">
        <v>336</v>
      </c>
      <c r="E1" s="19" t="s">
        <v>401</v>
      </c>
      <c r="F1" s="284" t="s">
        <v>411</v>
      </c>
      <c r="G1" s="19" t="s">
        <v>634</v>
      </c>
      <c r="H1" s="19" t="s">
        <v>635</v>
      </c>
      <c r="I1" s="377" t="s">
        <v>666</v>
      </c>
    </row>
    <row r="2" spans="1:9" ht="30" customHeight="1" x14ac:dyDescent="0.3">
      <c r="A2" s="13" t="s">
        <v>350</v>
      </c>
      <c r="B2" s="14"/>
      <c r="C2" s="14"/>
      <c r="D2" s="14"/>
      <c r="E2" s="14"/>
      <c r="F2" s="285"/>
      <c r="G2" s="285"/>
      <c r="H2" s="285"/>
      <c r="I2" s="378" t="e">
        <f>H2/G2</f>
        <v>#DIV/0!</v>
      </c>
    </row>
    <row r="3" spans="1:9" ht="30" customHeight="1" x14ac:dyDescent="0.3">
      <c r="A3" s="13" t="s">
        <v>351</v>
      </c>
      <c r="B3" s="14"/>
      <c r="C3" s="14"/>
      <c r="D3" s="14"/>
      <c r="E3" s="14"/>
      <c r="F3" s="285"/>
      <c r="G3" s="285"/>
      <c r="H3" s="285"/>
      <c r="I3" s="378" t="e">
        <f t="shared" ref="I3:I4" si="0">H3/G3</f>
        <v>#DIV/0!</v>
      </c>
    </row>
    <row r="4" spans="1:9" ht="30" customHeight="1" x14ac:dyDescent="0.3">
      <c r="A4" s="13" t="s">
        <v>621</v>
      </c>
      <c r="B4" s="14"/>
      <c r="C4" s="14"/>
      <c r="D4" s="14"/>
      <c r="E4" s="14"/>
      <c r="F4" s="285"/>
      <c r="G4" s="285"/>
      <c r="H4" s="285"/>
      <c r="I4" s="378" t="e">
        <f t="shared" si="0"/>
        <v>#DIV/0!</v>
      </c>
    </row>
    <row r="5" spans="1:9" ht="30" customHeight="1" x14ac:dyDescent="0.3">
      <c r="A5" s="15" t="s">
        <v>337</v>
      </c>
      <c r="B5" s="12">
        <f>SUM(B2:B4)</f>
        <v>0</v>
      </c>
      <c r="C5" s="12">
        <f>SUM(C2:C4)</f>
        <v>0</v>
      </c>
      <c r="D5" s="12">
        <f>SUM(D2:D4)</f>
        <v>0</v>
      </c>
      <c r="E5" s="12">
        <f>SUM(E2:E4)</f>
        <v>0</v>
      </c>
    </row>
    <row r="6" spans="1:9" ht="30" customHeight="1" x14ac:dyDescent="0.3">
      <c r="A6" s="10" t="s">
        <v>338</v>
      </c>
      <c r="B6" s="7" t="s">
        <v>334</v>
      </c>
      <c r="C6" s="7" t="s">
        <v>335</v>
      </c>
      <c r="D6" s="7" t="s">
        <v>336</v>
      </c>
      <c r="E6" s="19" t="s">
        <v>401</v>
      </c>
      <c r="F6" s="284" t="s">
        <v>411</v>
      </c>
      <c r="G6" s="19" t="s">
        <v>634</v>
      </c>
      <c r="H6" s="19" t="s">
        <v>635</v>
      </c>
      <c r="I6" s="377" t="s">
        <v>666</v>
      </c>
    </row>
    <row r="7" spans="1:9" s="2" customFormat="1" ht="30" customHeight="1" x14ac:dyDescent="0.3">
      <c r="A7" s="13" t="s">
        <v>352</v>
      </c>
      <c r="B7" s="14"/>
      <c r="C7" s="14"/>
      <c r="D7" s="14"/>
      <c r="E7" s="287"/>
      <c r="F7" s="288"/>
      <c r="G7" s="285"/>
      <c r="H7" s="285"/>
      <c r="I7" s="378" t="e">
        <f t="shared" ref="I7:I13" si="1">H7/G7</f>
        <v>#DIV/0!</v>
      </c>
    </row>
    <row r="8" spans="1:9" s="2" customFormat="1" ht="30" customHeight="1" x14ac:dyDescent="0.3">
      <c r="A8" s="13" t="s">
        <v>353</v>
      </c>
      <c r="B8" s="14"/>
      <c r="C8" s="14"/>
      <c r="D8" s="14"/>
      <c r="E8" s="287"/>
      <c r="F8" s="288"/>
      <c r="G8" s="285"/>
      <c r="H8" s="285"/>
      <c r="I8" s="378" t="e">
        <f t="shared" si="1"/>
        <v>#DIV/0!</v>
      </c>
    </row>
    <row r="9" spans="1:9" s="2" customFormat="1" ht="30" customHeight="1" x14ac:dyDescent="0.3">
      <c r="A9" s="13" t="s">
        <v>622</v>
      </c>
      <c r="B9" s="14"/>
      <c r="C9" s="14"/>
      <c r="D9" s="14"/>
      <c r="E9" s="287"/>
      <c r="F9" s="288"/>
      <c r="G9" s="285"/>
      <c r="H9" s="285"/>
      <c r="I9" s="378" t="e">
        <f t="shared" si="1"/>
        <v>#DIV/0!</v>
      </c>
    </row>
    <row r="10" spans="1:9" ht="30" customHeight="1" x14ac:dyDescent="0.3">
      <c r="A10" s="15" t="s">
        <v>345</v>
      </c>
      <c r="B10" s="12">
        <f>SUM(B7:B9)</f>
        <v>0</v>
      </c>
      <c r="C10" s="12">
        <f>SUM(C7:C9)</f>
        <v>0</v>
      </c>
      <c r="D10" s="12">
        <f>SUM(D7:D9)</f>
        <v>0</v>
      </c>
      <c r="E10" s="12">
        <f>SUM(E7:E9)</f>
        <v>0</v>
      </c>
    </row>
    <row r="11" spans="1:9" s="2" customFormat="1" ht="30" customHeight="1" x14ac:dyDescent="0.3">
      <c r="A11" s="13" t="s">
        <v>637</v>
      </c>
      <c r="B11" s="14"/>
      <c r="C11" s="14"/>
      <c r="D11" s="14"/>
      <c r="E11" s="14"/>
      <c r="F11" s="285"/>
      <c r="G11" s="285"/>
      <c r="H11" s="285"/>
      <c r="I11" s="378" t="e">
        <f t="shared" si="1"/>
        <v>#DIV/0!</v>
      </c>
    </row>
    <row r="12" spans="1:9" s="2" customFormat="1" ht="30" customHeight="1" x14ac:dyDescent="0.3">
      <c r="A12" s="13" t="s">
        <v>638</v>
      </c>
      <c r="B12" s="14"/>
      <c r="C12" s="14"/>
      <c r="D12" s="14"/>
      <c r="E12" s="14"/>
      <c r="F12" s="285"/>
      <c r="G12" s="285"/>
      <c r="H12" s="285"/>
      <c r="I12" s="378" t="e">
        <f t="shared" si="1"/>
        <v>#DIV/0!</v>
      </c>
    </row>
    <row r="13" spans="1:9" s="2" customFormat="1" ht="30" customHeight="1" x14ac:dyDescent="0.3">
      <c r="A13" s="13" t="s">
        <v>636</v>
      </c>
      <c r="B13" s="14"/>
      <c r="C13" s="14"/>
      <c r="D13" s="14"/>
      <c r="E13" s="14"/>
      <c r="F13" s="285"/>
      <c r="G13" s="285"/>
      <c r="H13" s="285"/>
      <c r="I13" s="378" t="e">
        <f t="shared" si="1"/>
        <v>#DIV/0!</v>
      </c>
    </row>
    <row r="14" spans="1:9" ht="30" customHeight="1" x14ac:dyDescent="0.3">
      <c r="A14" s="15" t="s">
        <v>346</v>
      </c>
      <c r="B14" s="12">
        <f>SUM(B11:B13)</f>
        <v>0</v>
      </c>
      <c r="C14" s="12">
        <f>SUM(C11:C13)</f>
        <v>0</v>
      </c>
      <c r="D14" s="12">
        <f>SUM(D11:D13)</f>
        <v>0</v>
      </c>
      <c r="E14" s="12">
        <f>SUM(E11:E13)</f>
        <v>0</v>
      </c>
    </row>
    <row r="15" spans="1:9" ht="30" customHeight="1" x14ac:dyDescent="0.3">
      <c r="A15" s="13" t="s">
        <v>354</v>
      </c>
      <c r="B15" s="13"/>
      <c r="C15" s="13"/>
      <c r="D15" s="278"/>
      <c r="E15" s="14"/>
      <c r="F15" s="285"/>
      <c r="G15" s="285"/>
      <c r="H15" s="285"/>
      <c r="I15" s="378" t="e">
        <f t="shared" ref="I15:I17" si="2">H15/G15</f>
        <v>#DIV/0!</v>
      </c>
    </row>
    <row r="16" spans="1:9" ht="30" customHeight="1" x14ac:dyDescent="0.3">
      <c r="A16" s="13" t="s">
        <v>355</v>
      </c>
      <c r="B16" s="13"/>
      <c r="C16" s="13"/>
      <c r="D16" s="278"/>
      <c r="E16" s="14"/>
      <c r="F16" s="285"/>
      <c r="G16" s="285"/>
      <c r="H16" s="285"/>
      <c r="I16" s="378" t="e">
        <f t="shared" si="2"/>
        <v>#DIV/0!</v>
      </c>
    </row>
    <row r="17" spans="1:9" ht="30" customHeight="1" x14ac:dyDescent="0.3">
      <c r="A17" s="13" t="s">
        <v>623</v>
      </c>
      <c r="B17" s="13"/>
      <c r="C17" s="13"/>
      <c r="D17" s="278"/>
      <c r="E17" s="14"/>
      <c r="F17" s="285"/>
      <c r="G17" s="285"/>
      <c r="H17" s="285"/>
      <c r="I17" s="378" t="e">
        <f t="shared" si="2"/>
        <v>#DIV/0!</v>
      </c>
    </row>
    <row r="18" spans="1:9" ht="30" customHeight="1" x14ac:dyDescent="0.3">
      <c r="A18" s="15" t="s">
        <v>339</v>
      </c>
      <c r="B18" s="12">
        <f>SUM(B15:B17)</f>
        <v>0</v>
      </c>
      <c r="C18" s="12">
        <f>SUM(C15:C17)</f>
        <v>0</v>
      </c>
      <c r="D18" s="12">
        <f>SUM(D15:D17)</f>
        <v>0</v>
      </c>
      <c r="E18" s="12">
        <f>SUM(E15:E17)</f>
        <v>0</v>
      </c>
    </row>
    <row r="19" spans="1:9" ht="30" customHeight="1" x14ac:dyDescent="0.3">
      <c r="A19" s="13" t="s">
        <v>639</v>
      </c>
      <c r="B19" s="13"/>
      <c r="C19" s="13"/>
      <c r="D19" s="13"/>
      <c r="E19" s="14"/>
      <c r="F19" s="285"/>
      <c r="G19" s="285"/>
      <c r="H19" s="285"/>
      <c r="I19" s="378" t="e">
        <f t="shared" ref="I19:I21" si="3">H19/G19</f>
        <v>#DIV/0!</v>
      </c>
    </row>
    <row r="20" spans="1:9" ht="30" customHeight="1" x14ac:dyDescent="0.3">
      <c r="A20" s="13" t="s">
        <v>640</v>
      </c>
      <c r="B20" s="13"/>
      <c r="C20" s="13"/>
      <c r="D20" s="13"/>
      <c r="E20" s="14"/>
      <c r="F20" s="285"/>
      <c r="G20" s="285"/>
      <c r="H20" s="285"/>
      <c r="I20" s="378" t="e">
        <f t="shared" si="3"/>
        <v>#DIV/0!</v>
      </c>
    </row>
    <row r="21" spans="1:9" ht="30" customHeight="1" x14ac:dyDescent="0.3">
      <c r="A21" s="13" t="s">
        <v>641</v>
      </c>
      <c r="B21" s="13"/>
      <c r="C21" s="13"/>
      <c r="D21" s="13"/>
      <c r="E21" s="14"/>
      <c r="F21" s="285"/>
      <c r="G21" s="285"/>
      <c r="H21" s="285"/>
      <c r="I21" s="378" t="e">
        <f t="shared" si="3"/>
        <v>#DIV/0!</v>
      </c>
    </row>
    <row r="22" spans="1:9" ht="30" customHeight="1" x14ac:dyDescent="0.3">
      <c r="A22" s="15" t="s">
        <v>347</v>
      </c>
      <c r="B22" s="12">
        <f>SUM(B19:B21)</f>
        <v>0</v>
      </c>
      <c r="C22" s="12">
        <f t="shared" ref="C22:E22" si="4">SUM(C19:C21)</f>
        <v>0</v>
      </c>
      <c r="D22" s="12">
        <f t="shared" si="4"/>
        <v>0</v>
      </c>
      <c r="E22" s="12">
        <f t="shared" si="4"/>
        <v>0</v>
      </c>
    </row>
    <row r="23" spans="1:9" ht="30" customHeight="1" x14ac:dyDescent="0.3">
      <c r="A23" s="13" t="s">
        <v>358</v>
      </c>
      <c r="B23" s="278"/>
      <c r="C23" s="278"/>
      <c r="D23" s="278"/>
      <c r="E23" s="287"/>
      <c r="F23" s="288"/>
      <c r="G23" s="285"/>
      <c r="H23" s="285"/>
      <c r="I23" s="378" t="e">
        <f t="shared" ref="I23:I25" si="5">H23/G23</f>
        <v>#DIV/0!</v>
      </c>
    </row>
    <row r="24" spans="1:9" ht="30" customHeight="1" x14ac:dyDescent="0.3">
      <c r="A24" s="13" t="s">
        <v>359</v>
      </c>
      <c r="B24" s="278"/>
      <c r="C24" s="278"/>
      <c r="D24" s="278"/>
      <c r="E24" s="287"/>
      <c r="F24" s="288"/>
      <c r="G24" s="285"/>
      <c r="H24" s="285"/>
      <c r="I24" s="378" t="e">
        <f t="shared" si="5"/>
        <v>#DIV/0!</v>
      </c>
    </row>
    <row r="25" spans="1:9" ht="30" customHeight="1" x14ac:dyDescent="0.3">
      <c r="A25" s="13" t="s">
        <v>624</v>
      </c>
      <c r="B25" s="278"/>
      <c r="C25" s="278"/>
      <c r="D25" s="278"/>
      <c r="E25" s="287"/>
      <c r="F25" s="288"/>
      <c r="G25" s="285"/>
      <c r="H25" s="285"/>
      <c r="I25" s="378" t="e">
        <f t="shared" si="5"/>
        <v>#DIV/0!</v>
      </c>
    </row>
    <row r="26" spans="1:9" ht="30" customHeight="1" x14ac:dyDescent="0.3">
      <c r="A26" s="15" t="s">
        <v>340</v>
      </c>
      <c r="B26" s="12">
        <f>SUM(B23:B25)</f>
        <v>0</v>
      </c>
      <c r="C26" s="12">
        <f t="shared" ref="C26:E26" si="6">SUM(C23:C25)</f>
        <v>0</v>
      </c>
      <c r="D26" s="12">
        <f t="shared" si="6"/>
        <v>0</v>
      </c>
      <c r="E26" s="12">
        <f t="shared" si="6"/>
        <v>0</v>
      </c>
    </row>
    <row r="27" spans="1:9" ht="30" customHeight="1" x14ac:dyDescent="0.3">
      <c r="A27" s="13" t="s">
        <v>670</v>
      </c>
      <c r="B27" s="13"/>
      <c r="C27" s="13"/>
      <c r="D27" s="13"/>
      <c r="E27" s="14"/>
      <c r="F27" s="285"/>
      <c r="G27" s="285"/>
      <c r="H27" s="285"/>
      <c r="I27" s="378" t="e">
        <f t="shared" ref="I27:I29" si="7">H27/G27</f>
        <v>#DIV/0!</v>
      </c>
    </row>
    <row r="28" spans="1:9" ht="30" customHeight="1" x14ac:dyDescent="0.3">
      <c r="A28" s="13" t="s">
        <v>671</v>
      </c>
      <c r="B28" s="13"/>
      <c r="C28" s="13"/>
      <c r="D28" s="13"/>
      <c r="E28" s="14"/>
      <c r="F28" s="285"/>
      <c r="G28" s="285"/>
      <c r="H28" s="285"/>
      <c r="I28" s="378" t="e">
        <f t="shared" si="7"/>
        <v>#DIV/0!</v>
      </c>
    </row>
    <row r="29" spans="1:9" ht="30" customHeight="1" x14ac:dyDescent="0.3">
      <c r="A29" s="13" t="s">
        <v>672</v>
      </c>
      <c r="B29" s="13"/>
      <c r="C29" s="13"/>
      <c r="D29" s="13"/>
      <c r="E29" s="14"/>
      <c r="F29" s="285"/>
      <c r="G29" s="285"/>
      <c r="H29" s="285"/>
      <c r="I29" s="378" t="e">
        <f t="shared" si="7"/>
        <v>#DIV/0!</v>
      </c>
    </row>
    <row r="30" spans="1:9" ht="30" customHeight="1" x14ac:dyDescent="0.3">
      <c r="A30" s="15" t="s">
        <v>348</v>
      </c>
      <c r="B30" s="12">
        <f>SUM(B15:B17)</f>
        <v>0</v>
      </c>
      <c r="C30" s="12">
        <f>SUM(C35:C37)</f>
        <v>0</v>
      </c>
      <c r="D30" s="12">
        <f>SUM(D35:D37)</f>
        <v>0</v>
      </c>
      <c r="E30" s="12">
        <f>SUM(E27:E29)</f>
        <v>0</v>
      </c>
    </row>
    <row r="31" spans="1:9" ht="30" customHeight="1" x14ac:dyDescent="0.3">
      <c r="A31" s="13" t="s">
        <v>667</v>
      </c>
      <c r="B31" s="13"/>
      <c r="C31" s="13"/>
      <c r="D31" s="13"/>
      <c r="E31" s="14"/>
      <c r="F31" s="285"/>
      <c r="G31" s="285"/>
      <c r="H31" s="285"/>
      <c r="I31" s="378" t="e">
        <f t="shared" ref="I31:I33" si="8">H31/G31</f>
        <v>#DIV/0!</v>
      </c>
    </row>
    <row r="32" spans="1:9" ht="30" customHeight="1" x14ac:dyDescent="0.3">
      <c r="A32" s="13" t="s">
        <v>668</v>
      </c>
      <c r="B32" s="13"/>
      <c r="C32" s="13"/>
      <c r="D32" s="13"/>
      <c r="E32" s="14"/>
      <c r="F32" s="285"/>
      <c r="G32" s="285"/>
      <c r="H32" s="285"/>
      <c r="I32" s="378" t="e">
        <f t="shared" si="8"/>
        <v>#DIV/0!</v>
      </c>
    </row>
    <row r="33" spans="1:9" ht="30" customHeight="1" x14ac:dyDescent="0.3">
      <c r="A33" s="13" t="s">
        <v>669</v>
      </c>
      <c r="B33" s="13"/>
      <c r="C33" s="13"/>
      <c r="D33" s="13"/>
      <c r="E33" s="14"/>
      <c r="F33" s="285"/>
      <c r="G33" s="285"/>
      <c r="H33" s="285"/>
      <c r="I33" s="378" t="e">
        <f t="shared" si="8"/>
        <v>#DIV/0!</v>
      </c>
    </row>
    <row r="34" spans="1:9" ht="30" customHeight="1" x14ac:dyDescent="0.3">
      <c r="A34" s="15" t="s">
        <v>361</v>
      </c>
      <c r="B34" s="12">
        <f>SUM(B31:B33)</f>
        <v>0</v>
      </c>
      <c r="C34" s="12">
        <f>SUM(C31:C33)</f>
        <v>0</v>
      </c>
      <c r="D34" s="12">
        <f>SUM(D31:D33)</f>
        <v>0</v>
      </c>
      <c r="E34" s="12">
        <f>SUM(E31:E33)</f>
        <v>0</v>
      </c>
    </row>
    <row r="35" spans="1:9" ht="30" customHeight="1" x14ac:dyDescent="0.3">
      <c r="A35" s="13" t="s">
        <v>363</v>
      </c>
      <c r="B35" s="278"/>
      <c r="C35" s="278"/>
      <c r="D35" s="13"/>
      <c r="E35" s="14"/>
      <c r="F35" s="285"/>
      <c r="G35" s="285"/>
      <c r="H35" s="285"/>
      <c r="I35" s="378" t="e">
        <f t="shared" ref="I35:I41" si="9">H35/G35</f>
        <v>#DIV/0!</v>
      </c>
    </row>
    <row r="36" spans="1:9" ht="30" customHeight="1" x14ac:dyDescent="0.3">
      <c r="A36" s="13" t="s">
        <v>364</v>
      </c>
      <c r="B36" s="278"/>
      <c r="C36" s="278"/>
      <c r="D36" s="13"/>
      <c r="E36" s="14"/>
      <c r="F36" s="285"/>
      <c r="G36" s="285"/>
      <c r="H36" s="285"/>
      <c r="I36" s="378" t="e">
        <f t="shared" si="9"/>
        <v>#DIV/0!</v>
      </c>
    </row>
    <row r="37" spans="1:9" ht="30" customHeight="1" x14ac:dyDescent="0.3">
      <c r="A37" s="13" t="s">
        <v>625</v>
      </c>
      <c r="B37" s="278"/>
      <c r="C37" s="278"/>
      <c r="D37" s="13"/>
      <c r="E37" s="14"/>
      <c r="F37" s="285"/>
      <c r="G37" s="285"/>
      <c r="H37" s="285"/>
      <c r="I37" s="378" t="e">
        <f t="shared" si="9"/>
        <v>#DIV/0!</v>
      </c>
    </row>
    <row r="38" spans="1:9" ht="30" customHeight="1" x14ac:dyDescent="0.3">
      <c r="A38" s="15" t="s">
        <v>341</v>
      </c>
      <c r="B38" s="12">
        <f>SUM(B35:B37)</f>
        <v>0</v>
      </c>
      <c r="C38" s="12">
        <f>SUM(C35:C37)</f>
        <v>0</v>
      </c>
      <c r="D38" s="12">
        <f>SUM(D35:D37)</f>
        <v>0</v>
      </c>
      <c r="E38" s="12">
        <f>SUM(E35:E37)</f>
        <v>0</v>
      </c>
    </row>
    <row r="39" spans="1:9" ht="30" customHeight="1" x14ac:dyDescent="0.3">
      <c r="A39" s="13" t="s">
        <v>365</v>
      </c>
      <c r="B39" s="13"/>
      <c r="C39" s="13"/>
      <c r="D39" s="13"/>
      <c r="E39" s="14"/>
      <c r="F39" s="285"/>
      <c r="G39" s="285"/>
      <c r="H39" s="285"/>
      <c r="I39" s="378" t="e">
        <f t="shared" si="9"/>
        <v>#DIV/0!</v>
      </c>
    </row>
    <row r="40" spans="1:9" ht="30" customHeight="1" x14ac:dyDescent="0.3">
      <c r="A40" s="13" t="s">
        <v>366</v>
      </c>
      <c r="B40" s="13"/>
      <c r="C40" s="13"/>
      <c r="D40" s="13"/>
      <c r="E40" s="14"/>
      <c r="F40" s="285"/>
      <c r="G40" s="285"/>
      <c r="H40" s="285"/>
      <c r="I40" s="378" t="e">
        <f t="shared" si="9"/>
        <v>#DIV/0!</v>
      </c>
    </row>
    <row r="41" spans="1:9" ht="30" customHeight="1" x14ac:dyDescent="0.3">
      <c r="A41" s="13" t="s">
        <v>642</v>
      </c>
      <c r="B41" s="13"/>
      <c r="C41" s="13"/>
      <c r="D41" s="13"/>
      <c r="E41" s="14"/>
      <c r="F41" s="285"/>
      <c r="G41" s="285"/>
      <c r="H41" s="285"/>
      <c r="I41" s="378" t="e">
        <f t="shared" si="9"/>
        <v>#DIV/0!</v>
      </c>
    </row>
    <row r="42" spans="1:9" ht="30" customHeight="1" x14ac:dyDescent="0.3">
      <c r="A42" s="15" t="s">
        <v>349</v>
      </c>
      <c r="B42" s="12">
        <f>SUM(B39:B41)</f>
        <v>0</v>
      </c>
      <c r="C42" s="12">
        <f>SUM(C39:C41)</f>
        <v>0</v>
      </c>
      <c r="D42" s="12">
        <f>SUM(D39:D41)</f>
        <v>0</v>
      </c>
      <c r="E42" s="12">
        <f>SUM(E39:E41)</f>
        <v>0</v>
      </c>
    </row>
    <row r="43" spans="1:9" ht="30" customHeight="1" x14ac:dyDescent="0.3">
      <c r="A43" s="10" t="s">
        <v>342</v>
      </c>
      <c r="B43" s="7" t="s">
        <v>334</v>
      </c>
      <c r="C43" s="7" t="s">
        <v>335</v>
      </c>
      <c r="D43" s="7" t="s">
        <v>336</v>
      </c>
      <c r="E43" s="7" t="s">
        <v>401</v>
      </c>
      <c r="F43" s="284" t="s">
        <v>411</v>
      </c>
      <c r="G43" s="19" t="s">
        <v>634</v>
      </c>
      <c r="H43" s="19" t="s">
        <v>635</v>
      </c>
      <c r="I43" s="377" t="s">
        <v>666</v>
      </c>
    </row>
    <row r="44" spans="1:9" ht="30" customHeight="1" x14ac:dyDescent="0.3">
      <c r="A44" s="13" t="s">
        <v>643</v>
      </c>
      <c r="B44" s="13"/>
      <c r="C44" s="13"/>
      <c r="D44" s="13"/>
      <c r="E44" s="14"/>
      <c r="F44" s="285"/>
      <c r="G44" s="285"/>
      <c r="H44" s="285"/>
      <c r="I44" s="378" t="e">
        <f t="shared" ref="I44:I46" si="10">H44/G44</f>
        <v>#DIV/0!</v>
      </c>
    </row>
    <row r="45" spans="1:9" ht="30" customHeight="1" x14ac:dyDescent="0.3">
      <c r="A45" s="13" t="s">
        <v>644</v>
      </c>
      <c r="B45" s="13"/>
      <c r="C45" s="13"/>
      <c r="D45" s="13"/>
      <c r="E45" s="14"/>
      <c r="F45" s="285"/>
      <c r="G45" s="285"/>
      <c r="H45" s="285"/>
      <c r="I45" s="378" t="e">
        <f t="shared" si="10"/>
        <v>#DIV/0!</v>
      </c>
    </row>
    <row r="46" spans="1:9" ht="30" customHeight="1" x14ac:dyDescent="0.3">
      <c r="A46" s="13" t="s">
        <v>645</v>
      </c>
      <c r="B46" s="13"/>
      <c r="C46" s="13"/>
      <c r="D46" s="13"/>
      <c r="E46" s="14"/>
      <c r="F46" s="285"/>
      <c r="G46" s="285"/>
      <c r="H46" s="285"/>
      <c r="I46" s="378" t="e">
        <f t="shared" si="10"/>
        <v>#DIV/0!</v>
      </c>
    </row>
    <row r="47" spans="1:9" ht="30" customHeight="1" x14ac:dyDescent="0.3">
      <c r="A47" s="15" t="s">
        <v>367</v>
      </c>
      <c r="B47" s="12">
        <f>SUM(B44:B46)</f>
        <v>0</v>
      </c>
      <c r="C47" s="12">
        <f>SUM(C44:C46)</f>
        <v>0</v>
      </c>
      <c r="D47" s="12">
        <f>SUM(D44:D46)</f>
        <v>0</v>
      </c>
      <c r="E47" s="12">
        <f>SUM(E44:E46)</f>
        <v>0</v>
      </c>
    </row>
    <row r="48" spans="1:9" ht="30" customHeight="1" x14ac:dyDescent="0.3">
      <c r="A48" s="13" t="s">
        <v>646</v>
      </c>
      <c r="B48" s="13"/>
      <c r="C48" s="13"/>
      <c r="D48" s="13"/>
      <c r="E48" s="14"/>
      <c r="F48" s="285"/>
      <c r="G48" s="285"/>
      <c r="H48" s="285"/>
      <c r="I48" s="378" t="e">
        <f t="shared" ref="I48:I50" si="11">H48/G48</f>
        <v>#DIV/0!</v>
      </c>
    </row>
    <row r="49" spans="1:9" ht="30" customHeight="1" x14ac:dyDescent="0.3">
      <c r="A49" s="13" t="s">
        <v>647</v>
      </c>
      <c r="B49" s="13"/>
      <c r="C49" s="13"/>
      <c r="D49" s="13"/>
      <c r="E49" s="14"/>
      <c r="F49" s="285"/>
      <c r="G49" s="285"/>
      <c r="H49" s="285"/>
      <c r="I49" s="378" t="e">
        <f t="shared" si="11"/>
        <v>#DIV/0!</v>
      </c>
    </row>
    <row r="50" spans="1:9" ht="30" customHeight="1" x14ac:dyDescent="0.3">
      <c r="A50" s="13" t="s">
        <v>648</v>
      </c>
      <c r="B50" s="13"/>
      <c r="C50" s="13"/>
      <c r="D50" s="13"/>
      <c r="E50" s="14"/>
      <c r="F50" s="285"/>
      <c r="G50" s="285"/>
      <c r="H50" s="285"/>
      <c r="I50" s="378" t="e">
        <f t="shared" si="11"/>
        <v>#DIV/0!</v>
      </c>
    </row>
    <row r="51" spans="1:9" ht="30" customHeight="1" x14ac:dyDescent="0.3">
      <c r="A51" s="15" t="s">
        <v>340</v>
      </c>
      <c r="B51" s="12">
        <f>SUM(B48:B50)</f>
        <v>0</v>
      </c>
      <c r="C51" s="12">
        <f>SUM(C48:C50)</f>
        <v>0</v>
      </c>
      <c r="D51" s="12">
        <f>SUM(D48:D50)</f>
        <v>0</v>
      </c>
      <c r="E51" s="12">
        <f>SUM(E48:E50)</f>
        <v>0</v>
      </c>
    </row>
    <row r="52" spans="1:9" ht="30" customHeight="1" x14ac:dyDescent="0.3">
      <c r="A52" s="13" t="s">
        <v>649</v>
      </c>
      <c r="B52" s="13"/>
      <c r="C52" s="13"/>
      <c r="D52" s="13"/>
      <c r="E52" s="14"/>
      <c r="F52" s="285"/>
      <c r="G52" s="285"/>
      <c r="H52" s="285"/>
      <c r="I52" s="378" t="e">
        <f t="shared" ref="I52:I54" si="12">H52/G52</f>
        <v>#DIV/0!</v>
      </c>
    </row>
    <row r="53" spans="1:9" ht="30" customHeight="1" x14ac:dyDescent="0.3">
      <c r="A53" s="13" t="s">
        <v>650</v>
      </c>
      <c r="B53" s="13"/>
      <c r="C53" s="13"/>
      <c r="D53" s="13"/>
      <c r="E53" s="14"/>
      <c r="F53" s="285"/>
      <c r="G53" s="285"/>
      <c r="H53" s="285"/>
      <c r="I53" s="378" t="e">
        <f t="shared" si="12"/>
        <v>#DIV/0!</v>
      </c>
    </row>
    <row r="54" spans="1:9" ht="30" customHeight="1" x14ac:dyDescent="0.3">
      <c r="A54" s="13" t="s">
        <v>651</v>
      </c>
      <c r="B54" s="13"/>
      <c r="C54" s="13"/>
      <c r="D54" s="13"/>
      <c r="E54" s="14"/>
      <c r="F54" s="285"/>
      <c r="G54" s="285"/>
      <c r="H54" s="285"/>
      <c r="I54" s="378" t="e">
        <f t="shared" si="12"/>
        <v>#DIV/0!</v>
      </c>
    </row>
    <row r="55" spans="1:9" ht="30" customHeight="1" x14ac:dyDescent="0.3">
      <c r="A55" s="15" t="s">
        <v>368</v>
      </c>
      <c r="B55" s="12">
        <f>SUM(B52:B54)</f>
        <v>0</v>
      </c>
      <c r="C55" s="12">
        <f>SUM(C52:C54)</f>
        <v>0</v>
      </c>
      <c r="D55" s="12">
        <f>SUM(D52:D54)</f>
        <v>0</v>
      </c>
      <c r="E55" s="12">
        <f>SUM(E52:E54)</f>
        <v>0</v>
      </c>
    </row>
    <row r="56" spans="1:9" ht="30" customHeight="1" x14ac:dyDescent="0.3">
      <c r="A56" s="13" t="s">
        <v>652</v>
      </c>
      <c r="B56" s="13"/>
      <c r="C56" s="13"/>
      <c r="D56" s="13"/>
      <c r="E56" s="14"/>
      <c r="F56" s="285"/>
      <c r="G56" s="285"/>
      <c r="H56" s="285"/>
      <c r="I56" s="378" t="e">
        <f t="shared" ref="I56:I58" si="13">H56/G56</f>
        <v>#DIV/0!</v>
      </c>
    </row>
    <row r="57" spans="1:9" ht="30" customHeight="1" x14ac:dyDescent="0.3">
      <c r="A57" s="13" t="s">
        <v>653</v>
      </c>
      <c r="B57" s="13"/>
      <c r="C57" s="13"/>
      <c r="D57" s="13"/>
      <c r="E57" s="14"/>
      <c r="F57" s="285"/>
      <c r="G57" s="285"/>
      <c r="H57" s="285"/>
      <c r="I57" s="378" t="e">
        <f t="shared" si="13"/>
        <v>#DIV/0!</v>
      </c>
    </row>
    <row r="58" spans="1:9" ht="30" customHeight="1" x14ac:dyDescent="0.3">
      <c r="A58" s="13" t="s">
        <v>654</v>
      </c>
      <c r="B58" s="13"/>
      <c r="C58" s="13"/>
      <c r="D58" s="13"/>
      <c r="E58" s="14"/>
      <c r="F58" s="285"/>
      <c r="G58" s="285"/>
      <c r="H58" s="285"/>
      <c r="I58" s="378" t="e">
        <f t="shared" si="13"/>
        <v>#DIV/0!</v>
      </c>
    </row>
    <row r="59" spans="1:9" ht="30" customHeight="1" x14ac:dyDescent="0.3">
      <c r="A59" s="15" t="s">
        <v>344</v>
      </c>
      <c r="B59" s="12">
        <f>SUM(B56:B58)</f>
        <v>0</v>
      </c>
      <c r="C59" s="12">
        <f>SUM(C56:C58)</f>
        <v>0</v>
      </c>
      <c r="D59" s="12">
        <f>SUM(D56:D58)</f>
        <v>0</v>
      </c>
      <c r="E59" s="12">
        <f>SUM(E56:E58)</f>
        <v>0</v>
      </c>
    </row>
    <row r="60" spans="1:9" ht="30" customHeight="1" x14ac:dyDescent="0.3">
      <c r="A60" s="13" t="s">
        <v>655</v>
      </c>
      <c r="B60" s="13"/>
      <c r="C60" s="13"/>
      <c r="D60" s="13"/>
      <c r="E60" s="14"/>
      <c r="F60" s="285"/>
      <c r="G60" s="285"/>
      <c r="H60" s="285"/>
      <c r="I60" s="378" t="e">
        <f t="shared" ref="I60:I62" si="14">H60/G60</f>
        <v>#DIV/0!</v>
      </c>
    </row>
    <row r="61" spans="1:9" ht="30" customHeight="1" x14ac:dyDescent="0.3">
      <c r="A61" s="13" t="s">
        <v>656</v>
      </c>
      <c r="B61" s="13"/>
      <c r="C61" s="13"/>
      <c r="D61" s="13"/>
      <c r="E61" s="14"/>
      <c r="F61" s="285"/>
      <c r="G61" s="285"/>
      <c r="H61" s="285"/>
      <c r="I61" s="378" t="e">
        <f t="shared" si="14"/>
        <v>#DIV/0!</v>
      </c>
    </row>
    <row r="62" spans="1:9" ht="30" customHeight="1" x14ac:dyDescent="0.3">
      <c r="A62" s="13" t="s">
        <v>657</v>
      </c>
      <c r="B62" s="13"/>
      <c r="C62" s="13"/>
      <c r="D62" s="13"/>
      <c r="E62" s="14"/>
      <c r="F62" s="285"/>
      <c r="G62" s="285"/>
      <c r="H62" s="285"/>
      <c r="I62" s="378" t="e">
        <f t="shared" si="14"/>
        <v>#DIV/0!</v>
      </c>
    </row>
    <row r="63" spans="1:9" ht="30" customHeight="1" x14ac:dyDescent="0.3">
      <c r="A63" s="15" t="s">
        <v>341</v>
      </c>
      <c r="B63" s="12">
        <f>SUM(B60:B62)</f>
        <v>0</v>
      </c>
      <c r="C63" s="12">
        <f>SUM(C60:C62)</f>
        <v>0</v>
      </c>
      <c r="D63" s="12">
        <f>SUM(D60:D62)</f>
        <v>0</v>
      </c>
      <c r="E63" s="12">
        <f>SUM(E60:E62)</f>
        <v>0</v>
      </c>
    </row>
    <row r="64" spans="1:9" ht="30" customHeight="1" x14ac:dyDescent="0.3">
      <c r="A64" s="13" t="s">
        <v>658</v>
      </c>
      <c r="B64" s="13"/>
      <c r="C64" s="13"/>
      <c r="D64" s="13"/>
      <c r="E64" s="14"/>
      <c r="F64" s="285"/>
      <c r="G64" s="285"/>
      <c r="H64" s="285"/>
      <c r="I64" s="378" t="e">
        <f t="shared" ref="I64:I66" si="15">H64/G64</f>
        <v>#DIV/0!</v>
      </c>
    </row>
    <row r="65" spans="1:9" ht="30" customHeight="1" x14ac:dyDescent="0.3">
      <c r="A65" s="13" t="s">
        <v>659</v>
      </c>
      <c r="B65" s="13"/>
      <c r="C65" s="13"/>
      <c r="D65" s="13"/>
      <c r="E65" s="14"/>
      <c r="F65" s="285"/>
      <c r="G65" s="285"/>
      <c r="H65" s="285"/>
      <c r="I65" s="378" t="e">
        <f t="shared" si="15"/>
        <v>#DIV/0!</v>
      </c>
    </row>
    <row r="66" spans="1:9" ht="30" customHeight="1" x14ac:dyDescent="0.3">
      <c r="A66" s="13" t="s">
        <v>660</v>
      </c>
      <c r="B66" s="13"/>
      <c r="C66" s="13"/>
      <c r="D66" s="13"/>
      <c r="E66" s="14"/>
      <c r="F66" s="285"/>
      <c r="G66" s="285"/>
      <c r="H66" s="285"/>
      <c r="I66" s="378" t="e">
        <f t="shared" si="15"/>
        <v>#DIV/0!</v>
      </c>
    </row>
    <row r="67" spans="1:9" ht="30" customHeight="1" x14ac:dyDescent="0.3">
      <c r="A67" s="15" t="s">
        <v>369</v>
      </c>
      <c r="B67" s="12">
        <f>SUM(B64:B66)</f>
        <v>0</v>
      </c>
      <c r="C67" s="12">
        <f>SUM(C64:C66)</f>
        <v>0</v>
      </c>
      <c r="D67" s="12">
        <f>SUM(D64:D66)</f>
        <v>0</v>
      </c>
      <c r="E67" s="12">
        <f>SUM(E64:E66)</f>
        <v>0</v>
      </c>
    </row>
    <row r="68" spans="1:9" ht="30" customHeight="1" x14ac:dyDescent="0.3">
      <c r="A68" s="13" t="s">
        <v>661</v>
      </c>
      <c r="B68" s="13"/>
      <c r="C68" s="13"/>
      <c r="D68" s="13"/>
      <c r="E68" s="14"/>
      <c r="F68" s="285"/>
      <c r="G68" s="285"/>
      <c r="H68" s="285"/>
      <c r="I68" s="378" t="e">
        <f t="shared" ref="I68:I70" si="16">H68/G68</f>
        <v>#DIV/0!</v>
      </c>
    </row>
    <row r="69" spans="1:9" ht="30" customHeight="1" x14ac:dyDescent="0.3">
      <c r="A69" s="13" t="s">
        <v>662</v>
      </c>
      <c r="B69" s="13"/>
      <c r="C69" s="13"/>
      <c r="D69" s="13"/>
      <c r="E69" s="14"/>
      <c r="F69" s="285"/>
      <c r="G69" s="285"/>
      <c r="H69" s="285"/>
      <c r="I69" s="378" t="e">
        <f t="shared" si="16"/>
        <v>#DIV/0!</v>
      </c>
    </row>
    <row r="70" spans="1:9" ht="30" customHeight="1" x14ac:dyDescent="0.3">
      <c r="A70" s="13" t="s">
        <v>663</v>
      </c>
      <c r="B70" s="13"/>
      <c r="C70" s="13"/>
      <c r="D70" s="13"/>
      <c r="E70" s="14"/>
      <c r="F70" s="285"/>
      <c r="G70" s="285"/>
      <c r="H70" s="285"/>
      <c r="I70" s="378" t="e">
        <f t="shared" si="16"/>
        <v>#DIV/0!</v>
      </c>
    </row>
    <row r="71" spans="1:9" ht="30" customHeight="1" x14ac:dyDescent="0.3">
      <c r="A71" s="15" t="s">
        <v>370</v>
      </c>
      <c r="B71" s="12">
        <f>SUM(B68:B70)</f>
        <v>0</v>
      </c>
      <c r="C71" s="12">
        <f>SUM(C68:C70)</f>
        <v>0</v>
      </c>
      <c r="D71" s="12">
        <f>SUM(D68:D70)</f>
        <v>0</v>
      </c>
      <c r="E71" s="12">
        <f>SUM(E68:E70)</f>
        <v>0</v>
      </c>
    </row>
    <row r="72" spans="1:9" ht="30" customHeight="1" x14ac:dyDescent="0.3">
      <c r="A72" s="13" t="s">
        <v>415</v>
      </c>
      <c r="B72" s="278"/>
      <c r="C72" s="278"/>
      <c r="D72" s="13"/>
      <c r="E72" s="14"/>
      <c r="F72" s="386"/>
      <c r="G72" s="386"/>
      <c r="H72" s="386"/>
      <c r="I72" s="378" t="e">
        <f t="shared" ref="I72:I74" si="17">H72/G72</f>
        <v>#DIV/0!</v>
      </c>
    </row>
    <row r="73" spans="1:9" ht="30" customHeight="1" x14ac:dyDescent="0.3">
      <c r="A73" s="13" t="s">
        <v>416</v>
      </c>
      <c r="B73" s="278"/>
      <c r="C73" s="278"/>
      <c r="D73" s="13"/>
      <c r="E73" s="14"/>
      <c r="F73" s="386"/>
      <c r="G73" s="386"/>
      <c r="H73" s="386"/>
      <c r="I73" s="378" t="e">
        <f t="shared" si="17"/>
        <v>#DIV/0!</v>
      </c>
    </row>
    <row r="74" spans="1:9" ht="30" customHeight="1" x14ac:dyDescent="0.3">
      <c r="A74" s="13" t="s">
        <v>664</v>
      </c>
      <c r="B74" s="384"/>
      <c r="C74" s="384"/>
      <c r="D74" s="383"/>
      <c r="E74" s="385"/>
      <c r="F74" s="386"/>
      <c r="G74" s="386"/>
      <c r="H74" s="386"/>
      <c r="I74" s="378" t="e">
        <f t="shared" si="17"/>
        <v>#DIV/0!</v>
      </c>
    </row>
    <row r="75" spans="1:9" ht="30" customHeight="1" x14ac:dyDescent="0.3">
      <c r="A75" s="15" t="s">
        <v>371</v>
      </c>
      <c r="B75" s="12">
        <f>SUM(B72:B73)</f>
        <v>0</v>
      </c>
      <c r="C75" s="12">
        <f>SUM(C72:C73)</f>
        <v>0</v>
      </c>
      <c r="D75" s="12">
        <f>SUM(D72:D73)</f>
        <v>0</v>
      </c>
      <c r="E75" s="387">
        <f>SUM(E72:E73)</f>
        <v>0</v>
      </c>
      <c r="G75" s="158"/>
      <c r="H75" s="158"/>
    </row>
    <row r="76" spans="1:9" ht="30" customHeight="1" x14ac:dyDescent="0.3">
      <c r="A76" s="13" t="s">
        <v>417</v>
      </c>
      <c r="B76" s="13"/>
      <c r="C76" s="13"/>
      <c r="D76" s="13"/>
      <c r="E76" s="14"/>
      <c r="F76" s="386"/>
      <c r="G76" s="386"/>
      <c r="H76" s="386"/>
      <c r="I76" s="378" t="e">
        <f t="shared" ref="I76:I78" si="18">H76/G76</f>
        <v>#DIV/0!</v>
      </c>
    </row>
    <row r="77" spans="1:9" ht="30" customHeight="1" x14ac:dyDescent="0.3">
      <c r="A77" s="13" t="s">
        <v>418</v>
      </c>
      <c r="B77" s="13"/>
      <c r="C77" s="13"/>
      <c r="D77" s="13"/>
      <c r="E77" s="14"/>
      <c r="F77" s="386"/>
      <c r="G77" s="386"/>
      <c r="H77" s="386"/>
      <c r="I77" s="378" t="e">
        <f t="shared" si="18"/>
        <v>#DIV/0!</v>
      </c>
    </row>
    <row r="78" spans="1:9" ht="30" customHeight="1" x14ac:dyDescent="0.3">
      <c r="A78" s="13" t="s">
        <v>665</v>
      </c>
      <c r="B78" s="13"/>
      <c r="C78" s="13"/>
      <c r="D78" s="13"/>
      <c r="E78" s="14"/>
      <c r="F78" s="386"/>
      <c r="G78" s="386"/>
      <c r="H78" s="386"/>
      <c r="I78" s="378" t="e">
        <f t="shared" si="18"/>
        <v>#DIV/0!</v>
      </c>
    </row>
    <row r="79" spans="1:9" ht="30" customHeight="1" x14ac:dyDescent="0.3">
      <c r="A79" s="15" t="s">
        <v>372</v>
      </c>
      <c r="B79" s="12">
        <f>SUM(B76:B78)</f>
        <v>0</v>
      </c>
      <c r="C79" s="12">
        <f>SUM(C76:C78)</f>
        <v>0</v>
      </c>
      <c r="D79" s="12">
        <f>SUM(D76:D78)</f>
        <v>0</v>
      </c>
      <c r="E79" s="12">
        <f>SUM(E76:E78)</f>
        <v>0</v>
      </c>
    </row>
    <row r="80" spans="1:9" ht="30" customHeight="1" x14ac:dyDescent="0.3">
      <c r="A80" s="13" t="s">
        <v>377</v>
      </c>
      <c r="B80" s="13"/>
      <c r="C80" s="278"/>
      <c r="D80" s="278"/>
      <c r="E80" s="14"/>
      <c r="F80" s="386"/>
      <c r="G80" s="386"/>
      <c r="H80" s="386"/>
      <c r="I80" s="378" t="e">
        <f t="shared" ref="I80:I82" si="19">H80/G80</f>
        <v>#DIV/0!</v>
      </c>
    </row>
    <row r="81" spans="1:9" ht="30" customHeight="1" x14ac:dyDescent="0.3">
      <c r="A81" s="13" t="s">
        <v>378</v>
      </c>
      <c r="B81" s="13"/>
      <c r="C81" s="278"/>
      <c r="D81" s="278"/>
      <c r="E81" s="14"/>
      <c r="F81" s="386"/>
      <c r="G81" s="386"/>
      <c r="H81" s="386"/>
      <c r="I81" s="378" t="e">
        <f t="shared" si="19"/>
        <v>#DIV/0!</v>
      </c>
    </row>
    <row r="82" spans="1:9" ht="30" customHeight="1" x14ac:dyDescent="0.3">
      <c r="A82" s="13" t="s">
        <v>626</v>
      </c>
      <c r="B82" s="13"/>
      <c r="C82" s="278"/>
      <c r="D82" s="278"/>
      <c r="E82" s="14"/>
      <c r="F82" s="386"/>
      <c r="G82" s="386"/>
      <c r="H82" s="386"/>
      <c r="I82" s="378" t="e">
        <f t="shared" si="19"/>
        <v>#DIV/0!</v>
      </c>
    </row>
    <row r="83" spans="1:9" ht="30" customHeight="1" x14ac:dyDescent="0.3">
      <c r="A83" s="15" t="s">
        <v>373</v>
      </c>
      <c r="B83" s="12">
        <f>SUM(B80:B82)</f>
        <v>0</v>
      </c>
      <c r="C83" s="12">
        <f>SUM(C80:C82)</f>
        <v>0</v>
      </c>
      <c r="D83" s="12">
        <f>SUM(D80:D82)</f>
        <v>0</v>
      </c>
      <c r="E83" s="12">
        <f>SUM(E80:E82)</f>
        <v>0</v>
      </c>
    </row>
    <row r="84" spans="1:9" ht="30" customHeight="1" x14ac:dyDescent="0.3">
      <c r="A84" s="13" t="s">
        <v>417</v>
      </c>
      <c r="B84" s="13"/>
      <c r="C84" s="13"/>
      <c r="D84" s="13"/>
      <c r="E84" s="14"/>
      <c r="F84" s="285"/>
      <c r="G84" s="386"/>
      <c r="H84" s="386"/>
      <c r="I84" s="378" t="e">
        <f t="shared" ref="I84:I86" si="20">H84/G84</f>
        <v>#DIV/0!</v>
      </c>
    </row>
    <row r="85" spans="1:9" ht="30" customHeight="1" x14ac:dyDescent="0.3">
      <c r="A85" s="13" t="s">
        <v>418</v>
      </c>
      <c r="B85" s="13"/>
      <c r="C85" s="13"/>
      <c r="D85" s="13"/>
      <c r="E85" s="14"/>
      <c r="F85" s="285"/>
      <c r="G85" s="386"/>
      <c r="H85" s="386"/>
      <c r="I85" s="378" t="e">
        <f t="shared" si="20"/>
        <v>#DIV/0!</v>
      </c>
    </row>
    <row r="86" spans="1:9" ht="30" customHeight="1" x14ac:dyDescent="0.3">
      <c r="A86" s="13" t="s">
        <v>665</v>
      </c>
      <c r="B86" s="13"/>
      <c r="C86" s="13"/>
      <c r="D86" s="13"/>
      <c r="E86" s="14"/>
      <c r="F86" s="285"/>
      <c r="G86" s="386"/>
      <c r="H86" s="386"/>
      <c r="I86" s="378" t="e">
        <f t="shared" si="20"/>
        <v>#DIV/0!</v>
      </c>
    </row>
    <row r="87" spans="1:9" ht="30" customHeight="1" x14ac:dyDescent="0.3">
      <c r="A87" s="15" t="s">
        <v>374</v>
      </c>
      <c r="B87" s="12">
        <f>SUM(B84:B86)</f>
        <v>0</v>
      </c>
      <c r="C87" s="12">
        <f>SUM(C84:C86)</f>
        <v>0</v>
      </c>
      <c r="D87" s="12">
        <f>SUM(D84:D86)</f>
        <v>0</v>
      </c>
      <c r="E87" s="12">
        <f>SUM(E84:E86)</f>
        <v>0</v>
      </c>
    </row>
    <row r="88" spans="1:9" ht="30" customHeight="1" x14ac:dyDescent="0.3">
      <c r="A88" s="13" t="s">
        <v>673</v>
      </c>
      <c r="B88" s="13"/>
      <c r="C88" s="13"/>
      <c r="D88" s="13"/>
      <c r="E88" s="14"/>
      <c r="F88" s="285"/>
      <c r="G88" s="386"/>
      <c r="H88" s="386"/>
      <c r="I88" s="378" t="e">
        <f t="shared" ref="I88:I90" si="21">H88/G88</f>
        <v>#DIV/0!</v>
      </c>
    </row>
    <row r="89" spans="1:9" ht="30" customHeight="1" x14ac:dyDescent="0.3">
      <c r="A89" s="13" t="s">
        <v>674</v>
      </c>
      <c r="B89" s="13"/>
      <c r="C89" s="13"/>
      <c r="D89" s="13"/>
      <c r="E89" s="14"/>
      <c r="F89" s="285"/>
      <c r="G89" s="386"/>
      <c r="H89" s="386"/>
      <c r="I89" s="378" t="e">
        <f t="shared" si="21"/>
        <v>#DIV/0!</v>
      </c>
    </row>
    <row r="90" spans="1:9" ht="30" customHeight="1" x14ac:dyDescent="0.3">
      <c r="A90" s="13" t="s">
        <v>675</v>
      </c>
      <c r="B90" s="13"/>
      <c r="C90" s="13"/>
      <c r="D90" s="13"/>
      <c r="E90" s="14"/>
      <c r="F90" s="285"/>
      <c r="G90" s="386"/>
      <c r="H90" s="386"/>
      <c r="I90" s="378" t="e">
        <f t="shared" si="21"/>
        <v>#DIV/0!</v>
      </c>
    </row>
    <row r="91" spans="1:9" ht="30" customHeight="1" x14ac:dyDescent="0.3">
      <c r="A91" s="15" t="s">
        <v>375</v>
      </c>
      <c r="B91" s="12">
        <f>SUM(B88:B90)</f>
        <v>0</v>
      </c>
      <c r="C91" s="12">
        <f>SUM(C88:C90)</f>
        <v>0</v>
      </c>
      <c r="D91" s="12">
        <f>SUM(D88:D90)</f>
        <v>0</v>
      </c>
      <c r="E91" s="12">
        <f>SUM(E88:E90)</f>
        <v>0</v>
      </c>
    </row>
    <row r="92" spans="1:9" ht="30" customHeight="1" x14ac:dyDescent="0.3">
      <c r="A92" s="13" t="s">
        <v>676</v>
      </c>
      <c r="B92" s="13"/>
      <c r="C92" s="13"/>
      <c r="D92" s="13"/>
      <c r="E92" s="14"/>
      <c r="F92" s="285"/>
      <c r="G92" s="386"/>
      <c r="H92" s="386"/>
      <c r="I92" s="378" t="e">
        <f t="shared" ref="I92:I94" si="22">H92/G92</f>
        <v>#DIV/0!</v>
      </c>
    </row>
    <row r="93" spans="1:9" ht="30" customHeight="1" x14ac:dyDescent="0.3">
      <c r="A93" s="13" t="s">
        <v>677</v>
      </c>
      <c r="B93" s="13"/>
      <c r="C93" s="13"/>
      <c r="D93" s="13"/>
      <c r="E93" s="14"/>
      <c r="F93" s="285"/>
      <c r="G93" s="386"/>
      <c r="H93" s="386"/>
      <c r="I93" s="378" t="e">
        <f t="shared" si="22"/>
        <v>#DIV/0!</v>
      </c>
    </row>
    <row r="94" spans="1:9" ht="30" customHeight="1" x14ac:dyDescent="0.3">
      <c r="A94" s="13" t="s">
        <v>678</v>
      </c>
      <c r="B94" s="13"/>
      <c r="C94" s="13"/>
      <c r="D94" s="13"/>
      <c r="E94" s="14"/>
      <c r="F94" s="285"/>
      <c r="G94" s="386"/>
      <c r="H94" s="386"/>
      <c r="I94" s="378" t="e">
        <f t="shared" si="22"/>
        <v>#DIV/0!</v>
      </c>
    </row>
    <row r="95" spans="1:9" ht="30" customHeight="1" x14ac:dyDescent="0.3">
      <c r="A95" s="15" t="s">
        <v>376</v>
      </c>
      <c r="B95" s="12">
        <f>SUM(B92:B94)</f>
        <v>0</v>
      </c>
      <c r="C95" s="12">
        <f>SUM(C92:C94)</f>
        <v>0</v>
      </c>
      <c r="D95" s="12">
        <f>SUM(D92:D94)</f>
        <v>0</v>
      </c>
      <c r="E95" s="12">
        <f>SUM(E92:E94)</f>
        <v>0</v>
      </c>
    </row>
    <row r="96" spans="1:9" ht="30" customHeight="1" x14ac:dyDescent="0.3">
      <c r="A96" s="10" t="s">
        <v>379</v>
      </c>
      <c r="B96" s="7" t="s">
        <v>334</v>
      </c>
      <c r="C96" s="7" t="s">
        <v>335</v>
      </c>
      <c r="D96" s="7" t="s">
        <v>336</v>
      </c>
      <c r="E96" s="7" t="s">
        <v>401</v>
      </c>
      <c r="F96" s="284" t="s">
        <v>411</v>
      </c>
      <c r="G96" s="19" t="s">
        <v>634</v>
      </c>
      <c r="H96" s="19" t="s">
        <v>635</v>
      </c>
      <c r="I96" s="377" t="s">
        <v>666</v>
      </c>
    </row>
    <row r="97" spans="1:9" ht="30" customHeight="1" x14ac:dyDescent="0.3">
      <c r="A97" s="13" t="s">
        <v>681</v>
      </c>
      <c r="B97" s="13"/>
      <c r="C97" s="13"/>
      <c r="D97" s="13"/>
      <c r="E97" s="14"/>
      <c r="F97" s="285"/>
      <c r="G97" s="285"/>
      <c r="H97" s="285"/>
      <c r="I97" s="378" t="e">
        <f t="shared" ref="I97:I99" si="23">H97/G97</f>
        <v>#DIV/0!</v>
      </c>
    </row>
    <row r="98" spans="1:9" ht="30" customHeight="1" x14ac:dyDescent="0.3">
      <c r="A98" s="13" t="s">
        <v>682</v>
      </c>
      <c r="B98" s="13"/>
      <c r="C98" s="13"/>
      <c r="D98" s="13"/>
      <c r="E98" s="14"/>
      <c r="F98" s="285"/>
      <c r="G98" s="285"/>
      <c r="H98" s="285"/>
      <c r="I98" s="378" t="e">
        <f t="shared" si="23"/>
        <v>#DIV/0!</v>
      </c>
    </row>
    <row r="99" spans="1:9" ht="30" customHeight="1" x14ac:dyDescent="0.3">
      <c r="A99" s="13" t="s">
        <v>683</v>
      </c>
      <c r="B99" s="13"/>
      <c r="C99" s="13"/>
      <c r="D99" s="13"/>
      <c r="E99" s="14"/>
      <c r="F99" s="285"/>
      <c r="G99" s="285"/>
      <c r="H99" s="285"/>
      <c r="I99" s="378" t="e">
        <f t="shared" si="23"/>
        <v>#DIV/0!</v>
      </c>
    </row>
    <row r="100" spans="1:9" ht="30" customHeight="1" x14ac:dyDescent="0.3">
      <c r="A100" s="15" t="s">
        <v>380</v>
      </c>
      <c r="B100" s="12">
        <f>SUM(B97:B99)</f>
        <v>0</v>
      </c>
      <c r="C100" s="12">
        <f>SUM(C97:C99)</f>
        <v>0</v>
      </c>
      <c r="D100" s="12">
        <f>SUM(D97:D99)</f>
        <v>0</v>
      </c>
      <c r="E100" s="12">
        <f>SUM(E97:E99)</f>
        <v>0</v>
      </c>
    </row>
    <row r="101" spans="1:9" ht="30" customHeight="1" x14ac:dyDescent="0.3">
      <c r="A101" s="13" t="s">
        <v>381</v>
      </c>
      <c r="B101" s="13"/>
      <c r="C101" s="13"/>
      <c r="D101" s="278"/>
      <c r="E101" s="14"/>
      <c r="F101" s="285"/>
      <c r="G101" s="285"/>
      <c r="H101" s="285"/>
      <c r="I101" s="378" t="e">
        <f t="shared" ref="I101:I103" si="24">H101/G101</f>
        <v>#DIV/0!</v>
      </c>
    </row>
    <row r="102" spans="1:9" ht="30" customHeight="1" x14ac:dyDescent="0.3">
      <c r="A102" s="13" t="s">
        <v>679</v>
      </c>
      <c r="B102" s="383"/>
      <c r="C102" s="383"/>
      <c r="D102" s="384"/>
      <c r="E102" s="385"/>
      <c r="F102" s="285"/>
      <c r="G102" s="285"/>
      <c r="H102" s="285"/>
      <c r="I102" s="378" t="e">
        <f t="shared" si="24"/>
        <v>#DIV/0!</v>
      </c>
    </row>
    <row r="103" spans="1:9" ht="30" customHeight="1" x14ac:dyDescent="0.3">
      <c r="A103" s="13" t="s">
        <v>680</v>
      </c>
      <c r="B103" s="383"/>
      <c r="C103" s="383"/>
      <c r="D103" s="384"/>
      <c r="E103" s="385"/>
      <c r="F103" s="285"/>
      <c r="G103" s="285"/>
      <c r="H103" s="285"/>
      <c r="I103" s="378" t="e">
        <f t="shared" si="24"/>
        <v>#DIV/0!</v>
      </c>
    </row>
    <row r="104" spans="1:9" ht="30" customHeight="1" x14ac:dyDescent="0.3">
      <c r="A104" s="15" t="s">
        <v>382</v>
      </c>
      <c r="B104" s="12">
        <f>SUM(B101:B101)</f>
        <v>0</v>
      </c>
      <c r="C104" s="12">
        <f>SUM(C101:C101)</f>
        <v>0</v>
      </c>
      <c r="D104" s="12">
        <f>SUM(D101:D101)</f>
        <v>0</v>
      </c>
      <c r="E104" s="12">
        <f>SUM(E101:E101)</f>
        <v>0</v>
      </c>
    </row>
    <row r="105" spans="1:9" ht="30" customHeight="1" x14ac:dyDescent="0.3">
      <c r="A105" s="13" t="s">
        <v>684</v>
      </c>
      <c r="B105" s="13"/>
      <c r="C105" s="13"/>
      <c r="D105" s="13"/>
      <c r="E105" s="14"/>
      <c r="F105" s="285"/>
      <c r="G105" s="285"/>
      <c r="H105" s="285"/>
      <c r="I105" s="378" t="e">
        <f t="shared" ref="I105:I107" si="25">H105/G105</f>
        <v>#DIV/0!</v>
      </c>
    </row>
    <row r="106" spans="1:9" ht="30" customHeight="1" x14ac:dyDescent="0.3">
      <c r="A106" s="13" t="s">
        <v>685</v>
      </c>
      <c r="B106" s="13"/>
      <c r="C106" s="13"/>
      <c r="D106" s="13"/>
      <c r="E106" s="14"/>
      <c r="F106" s="285"/>
      <c r="G106" s="285"/>
      <c r="H106" s="285"/>
      <c r="I106" s="378" t="e">
        <f t="shared" si="25"/>
        <v>#DIV/0!</v>
      </c>
    </row>
    <row r="107" spans="1:9" ht="30" customHeight="1" x14ac:dyDescent="0.3">
      <c r="A107" s="13" t="s">
        <v>686</v>
      </c>
      <c r="B107" s="13"/>
      <c r="C107" s="13"/>
      <c r="D107" s="13"/>
      <c r="E107" s="14"/>
      <c r="F107" s="285"/>
      <c r="G107" s="285"/>
      <c r="H107" s="285"/>
      <c r="I107" s="378" t="e">
        <f t="shared" si="25"/>
        <v>#DIV/0!</v>
      </c>
    </row>
    <row r="108" spans="1:9" ht="30" customHeight="1" x14ac:dyDescent="0.3">
      <c r="A108" s="15" t="s">
        <v>383</v>
      </c>
      <c r="B108" s="12">
        <f>SUM(B105:B107)</f>
        <v>0</v>
      </c>
      <c r="C108" s="12">
        <f>SUM(C105:C107)</f>
        <v>0</v>
      </c>
      <c r="D108" s="12">
        <f>SUM(D105:D107)</f>
        <v>0</v>
      </c>
      <c r="E108" s="12">
        <f>SUM(E105:E107)</f>
        <v>0</v>
      </c>
    </row>
    <row r="109" spans="1:9" ht="30" customHeight="1" x14ac:dyDescent="0.3">
      <c r="A109" s="13" t="s">
        <v>391</v>
      </c>
      <c r="B109" s="13"/>
      <c r="C109" s="13"/>
      <c r="D109" s="13"/>
      <c r="E109" s="14"/>
      <c r="F109" s="285"/>
      <c r="G109" s="285"/>
      <c r="H109" s="285"/>
      <c r="I109" s="378" t="e">
        <f t="shared" ref="I109:I111" si="26">H109/G109</f>
        <v>#DIV/0!</v>
      </c>
    </row>
    <row r="110" spans="1:9" ht="30" customHeight="1" x14ac:dyDescent="0.3">
      <c r="A110" s="13" t="s">
        <v>392</v>
      </c>
      <c r="B110" s="13"/>
      <c r="C110" s="13"/>
      <c r="D110" s="13"/>
      <c r="E110" s="14"/>
      <c r="F110" s="285"/>
      <c r="G110" s="285"/>
      <c r="H110" s="285"/>
      <c r="I110" s="378" t="e">
        <f t="shared" si="26"/>
        <v>#DIV/0!</v>
      </c>
    </row>
    <row r="111" spans="1:9" ht="30" customHeight="1" x14ac:dyDescent="0.3">
      <c r="A111" s="13" t="s">
        <v>687</v>
      </c>
      <c r="B111" s="13"/>
      <c r="C111" s="13"/>
      <c r="D111" s="13"/>
      <c r="E111" s="14"/>
      <c r="F111" s="285"/>
      <c r="G111" s="285"/>
      <c r="H111" s="285"/>
      <c r="I111" s="378" t="e">
        <f t="shared" si="26"/>
        <v>#DIV/0!</v>
      </c>
    </row>
    <row r="112" spans="1:9" ht="30" customHeight="1" x14ac:dyDescent="0.3">
      <c r="A112" s="15" t="s">
        <v>384</v>
      </c>
      <c r="B112" s="12">
        <f>SUM(B109:B111)</f>
        <v>0</v>
      </c>
      <c r="C112" s="12">
        <f>SUM(C109:C111)</f>
        <v>0</v>
      </c>
      <c r="D112" s="12">
        <f>SUM(D109:D111)</f>
        <v>0</v>
      </c>
      <c r="E112" s="12">
        <f>SUM(E109:E111)</f>
        <v>0</v>
      </c>
    </row>
    <row r="113" spans="1:9" ht="30" customHeight="1" x14ac:dyDescent="0.3">
      <c r="A113" s="13" t="s">
        <v>389</v>
      </c>
      <c r="B113" s="13"/>
      <c r="C113" s="13"/>
      <c r="D113" s="13"/>
      <c r="E113" s="14"/>
      <c r="F113" s="285"/>
      <c r="G113" s="285"/>
      <c r="H113" s="285"/>
      <c r="I113" s="378" t="e">
        <f t="shared" ref="I113:I115" si="27">H113/G113</f>
        <v>#DIV/0!</v>
      </c>
    </row>
    <row r="114" spans="1:9" ht="30" customHeight="1" x14ac:dyDescent="0.3">
      <c r="A114" s="13" t="s">
        <v>390</v>
      </c>
      <c r="B114" s="13"/>
      <c r="C114" s="13"/>
      <c r="D114" s="13"/>
      <c r="E114" s="14"/>
      <c r="F114" s="285"/>
      <c r="G114" s="285"/>
      <c r="H114" s="285"/>
      <c r="I114" s="378" t="e">
        <f t="shared" si="27"/>
        <v>#DIV/0!</v>
      </c>
    </row>
    <row r="115" spans="1:9" ht="30" customHeight="1" x14ac:dyDescent="0.3">
      <c r="A115" s="13" t="s">
        <v>688</v>
      </c>
      <c r="B115" s="13"/>
      <c r="C115" s="13"/>
      <c r="D115" s="13"/>
      <c r="E115" s="14"/>
      <c r="F115" s="285"/>
      <c r="G115" s="285"/>
      <c r="H115" s="285"/>
      <c r="I115" s="378" t="e">
        <f t="shared" si="27"/>
        <v>#DIV/0!</v>
      </c>
    </row>
    <row r="116" spans="1:9" ht="30" customHeight="1" x14ac:dyDescent="0.3">
      <c r="A116" s="15" t="s">
        <v>385</v>
      </c>
      <c r="B116" s="12">
        <f>SUM(B113:B115)</f>
        <v>0</v>
      </c>
      <c r="C116" s="12">
        <f>SUM(C113:C115)</f>
        <v>0</v>
      </c>
      <c r="D116" s="12">
        <f>SUM(D113:D115)</f>
        <v>0</v>
      </c>
      <c r="E116" s="12">
        <f>SUM(E113:E115)</f>
        <v>0</v>
      </c>
    </row>
    <row r="117" spans="1:9" ht="30" customHeight="1" x14ac:dyDescent="0.3">
      <c r="A117" s="13" t="s">
        <v>387</v>
      </c>
      <c r="B117" s="13"/>
      <c r="C117" s="13"/>
      <c r="D117" s="13"/>
      <c r="E117" s="14"/>
      <c r="F117" s="285"/>
      <c r="G117" s="285"/>
      <c r="H117" s="285"/>
      <c r="I117" s="378" t="e">
        <f t="shared" ref="I117:I119" si="28">H117/G117</f>
        <v>#DIV/0!</v>
      </c>
    </row>
    <row r="118" spans="1:9" ht="30" customHeight="1" x14ac:dyDescent="0.3">
      <c r="A118" s="13" t="s">
        <v>388</v>
      </c>
      <c r="B118" s="13"/>
      <c r="C118" s="13"/>
      <c r="D118" s="13"/>
      <c r="E118" s="14"/>
      <c r="F118" s="285"/>
      <c r="G118" s="285"/>
      <c r="H118" s="285"/>
      <c r="I118" s="378" t="e">
        <f t="shared" si="28"/>
        <v>#DIV/0!</v>
      </c>
    </row>
    <row r="119" spans="1:9" ht="30" customHeight="1" x14ac:dyDescent="0.3">
      <c r="A119" s="13" t="s">
        <v>689</v>
      </c>
      <c r="B119" s="13"/>
      <c r="C119" s="13"/>
      <c r="D119" s="13"/>
      <c r="E119" s="14"/>
      <c r="F119" s="285"/>
      <c r="G119" s="285"/>
      <c r="H119" s="285"/>
      <c r="I119" s="378" t="e">
        <f t="shared" si="28"/>
        <v>#DIV/0!</v>
      </c>
    </row>
    <row r="120" spans="1:9" ht="30" customHeight="1" thickBot="1" x14ac:dyDescent="0.35">
      <c r="A120" s="15" t="s">
        <v>386</v>
      </c>
      <c r="B120" s="12">
        <f>SUM(B117:B119)</f>
        <v>0</v>
      </c>
      <c r="C120" s="12">
        <f>SUM(C117:C119)</f>
        <v>0</v>
      </c>
      <c r="D120" s="12">
        <f>SUM(D117:D119)</f>
        <v>0</v>
      </c>
      <c r="E120" s="12">
        <f>SUM(E117:E119)</f>
        <v>0</v>
      </c>
    </row>
    <row r="121" spans="1:9" ht="43.8" thickBot="1" x14ac:dyDescent="0.35">
      <c r="A121" s="13" t="s">
        <v>598</v>
      </c>
      <c r="F121" s="289">
        <f>SUM(F2:F120)</f>
        <v>0</v>
      </c>
      <c r="G121" s="388" t="s">
        <v>599</v>
      </c>
      <c r="H121" s="388"/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2AA32-737F-4F51-9C48-248EAAEB2565}">
  <dimension ref="A1:H26"/>
  <sheetViews>
    <sheetView topLeftCell="A4" workbookViewId="0">
      <selection activeCell="D4" sqref="D4"/>
    </sheetView>
  </sheetViews>
  <sheetFormatPr baseColWidth="10" defaultRowHeight="14.4" x14ac:dyDescent="0.3"/>
  <cols>
    <col min="1" max="1" width="91.109375" bestFit="1" customWidth="1"/>
    <col min="4" max="4" width="11.5546875" style="279"/>
    <col min="6" max="6" width="11.5546875" style="279"/>
    <col min="8" max="8" width="11.5546875" style="279"/>
  </cols>
  <sheetData>
    <row r="1" spans="1:8" ht="30" customHeight="1" x14ac:dyDescent="0.3">
      <c r="A1" t="s">
        <v>583</v>
      </c>
    </row>
    <row r="2" spans="1:8" ht="30" customHeight="1" x14ac:dyDescent="0.3">
      <c r="A2" s="447" t="s">
        <v>393</v>
      </c>
      <c r="B2" s="250" t="s">
        <v>396</v>
      </c>
      <c r="C2" s="449" t="s">
        <v>394</v>
      </c>
      <c r="D2" s="450"/>
      <c r="E2" s="449" t="s">
        <v>397</v>
      </c>
      <c r="F2" s="450"/>
      <c r="G2" s="451" t="s">
        <v>398</v>
      </c>
      <c r="H2" s="452"/>
    </row>
    <row r="3" spans="1:8" ht="30" customHeight="1" thickBot="1" x14ac:dyDescent="0.35">
      <c r="A3" s="447"/>
      <c r="B3" s="17" t="s">
        <v>399</v>
      </c>
      <c r="C3" s="17" t="s">
        <v>399</v>
      </c>
      <c r="D3" s="280" t="s">
        <v>395</v>
      </c>
      <c r="E3" s="17" t="s">
        <v>399</v>
      </c>
      <c r="F3" s="280" t="s">
        <v>395</v>
      </c>
      <c r="G3" s="17" t="s">
        <v>399</v>
      </c>
      <c r="H3" s="280" t="s">
        <v>395</v>
      </c>
    </row>
    <row r="4" spans="1:8" ht="30" customHeight="1" thickBot="1" x14ac:dyDescent="0.35">
      <c r="A4" s="237" t="s">
        <v>576</v>
      </c>
      <c r="B4" s="65">
        <f>C4+E4+G4</f>
        <v>0</v>
      </c>
      <c r="C4" s="12">
        <f>'IMP1'!C5</f>
        <v>0</v>
      </c>
      <c r="D4" s="281" t="e">
        <f>C4/$B$4</f>
        <v>#DIV/0!</v>
      </c>
      <c r="E4" s="12">
        <f>'IMP1'!D5</f>
        <v>0</v>
      </c>
      <c r="F4" s="283" t="e">
        <f>E4/$B$4</f>
        <v>#DIV/0!</v>
      </c>
      <c r="G4" s="12">
        <f>'IMP1'!D5+'IMP1'!E5</f>
        <v>0</v>
      </c>
      <c r="H4" s="283" t="e">
        <f>G4/$B$4</f>
        <v>#DIV/0!</v>
      </c>
    </row>
    <row r="5" spans="1:8" s="2" customFormat="1" ht="30" customHeight="1" x14ac:dyDescent="0.3">
      <c r="A5" t="s">
        <v>582</v>
      </c>
      <c r="B5" s="232"/>
      <c r="C5" s="157"/>
      <c r="D5" s="282"/>
      <c r="E5" s="157"/>
      <c r="F5" s="282"/>
      <c r="G5" s="157"/>
      <c r="H5" s="282"/>
    </row>
    <row r="6" spans="1:8" ht="30" customHeight="1" x14ac:dyDescent="0.3">
      <c r="A6" s="447" t="s">
        <v>338</v>
      </c>
      <c r="B6" s="250" t="s">
        <v>396</v>
      </c>
      <c r="C6" s="449" t="s">
        <v>394</v>
      </c>
      <c r="D6" s="450"/>
      <c r="E6" s="449" t="s">
        <v>397</v>
      </c>
      <c r="F6" s="450"/>
      <c r="G6" s="451" t="s">
        <v>398</v>
      </c>
      <c r="H6" s="452"/>
    </row>
    <row r="7" spans="1:8" ht="30" customHeight="1" thickBot="1" x14ac:dyDescent="0.35">
      <c r="A7" s="448"/>
      <c r="B7" s="17" t="s">
        <v>399</v>
      </c>
      <c r="C7" s="17" t="s">
        <v>399</v>
      </c>
      <c r="D7" s="280" t="s">
        <v>395</v>
      </c>
      <c r="E7" s="17" t="s">
        <v>399</v>
      </c>
      <c r="F7" s="280" t="s">
        <v>395</v>
      </c>
      <c r="G7" s="17" t="s">
        <v>399</v>
      </c>
      <c r="H7" s="280" t="s">
        <v>395</v>
      </c>
    </row>
    <row r="8" spans="1:8" ht="30" customHeight="1" thickBot="1" x14ac:dyDescent="0.35">
      <c r="A8" s="237" t="s">
        <v>338</v>
      </c>
      <c r="B8" s="234">
        <f t="shared" ref="B8:B16" si="0">C8+E8+G8</f>
        <v>0</v>
      </c>
      <c r="C8" s="12">
        <f>'IMP1'!B10+'IMP1'!B14+'IMP1'!B18+'IMP1'!B22+'IMP1'!B26+'IMP1'!B30+'IMP1'!B34+'IMP1'!B38+'IMP1'!B42</f>
        <v>0</v>
      </c>
      <c r="D8" s="283" t="e">
        <f>C8/$B$8</f>
        <v>#DIV/0!</v>
      </c>
      <c r="E8" s="12">
        <f>'IMP1'!C10+'IMP1'!C14+'IMP1'!C18+'IMP1'!C22+'IMP1'!C26+'IMP1'!C30+'IMP1'!C34+'IMP1'!C38+'IMP1'!C42</f>
        <v>0</v>
      </c>
      <c r="F8" s="283" t="e">
        <f>E8/$B$8</f>
        <v>#DIV/0!</v>
      </c>
      <c r="G8" s="12">
        <f>'IMP1'!D10+'IMP1'!D14+'IMP1'!D18+'IMP1'!D22+'IMP1'!D26+'IMP1'!D30+'IMP1'!D34+'IMP1'!D38+'IMP1'!D42+'IMP1'!E10+'IMP1'!E14+'IMP1'!E18+'IMP1'!E22+'IMP1'!E26+'IMP1'!E30+'IMP1'!E34+'IMP1'!E38+'IMP1'!E42</f>
        <v>0</v>
      </c>
      <c r="H8" s="283" t="e">
        <f>G8/$B$8</f>
        <v>#DIV/0!</v>
      </c>
    </row>
    <row r="9" spans="1:8" s="2" customFormat="1" ht="30" customHeight="1" x14ac:dyDescent="0.3">
      <c r="A9" t="s">
        <v>581</v>
      </c>
      <c r="B9" s="232"/>
      <c r="C9" s="157"/>
      <c r="D9" s="282"/>
      <c r="E9" s="157"/>
      <c r="F9" s="282"/>
      <c r="G9" s="157"/>
      <c r="H9" s="282"/>
    </row>
    <row r="10" spans="1:8" ht="30" customHeight="1" x14ac:dyDescent="0.3">
      <c r="A10" s="447" t="s">
        <v>342</v>
      </c>
      <c r="B10" s="250" t="s">
        <v>396</v>
      </c>
      <c r="C10" s="449" t="s">
        <v>394</v>
      </c>
      <c r="D10" s="450"/>
      <c r="E10" s="449" t="s">
        <v>397</v>
      </c>
      <c r="F10" s="450"/>
      <c r="G10" s="451" t="s">
        <v>398</v>
      </c>
      <c r="H10" s="452"/>
    </row>
    <row r="11" spans="1:8" ht="30" customHeight="1" thickBot="1" x14ac:dyDescent="0.35">
      <c r="A11" s="448"/>
      <c r="B11" s="17" t="s">
        <v>399</v>
      </c>
      <c r="C11" s="17" t="s">
        <v>399</v>
      </c>
      <c r="D11" s="280" t="s">
        <v>395</v>
      </c>
      <c r="E11" s="17" t="s">
        <v>399</v>
      </c>
      <c r="F11" s="280" t="s">
        <v>395</v>
      </c>
      <c r="G11" s="17" t="s">
        <v>399</v>
      </c>
      <c r="H11" s="280" t="s">
        <v>395</v>
      </c>
    </row>
    <row r="12" spans="1:8" ht="30" customHeight="1" thickBot="1" x14ac:dyDescent="0.35">
      <c r="A12" s="237" t="s">
        <v>577</v>
      </c>
      <c r="B12" s="234">
        <f t="shared" si="0"/>
        <v>0</v>
      </c>
      <c r="C12" s="16">
        <f>'IMP1'!B47+'IMP1'!B51+'IMP1'!B55+'IMP1'!B59+'IMP1'!B63+'IMP1'!B67+'IMP1'!B71+'IMP1'!B75+'IMP1'!B79+'IMP1'!B83+'IMP1'!B87+'IMP1'!B91+'IMP1'!B95</f>
        <v>0</v>
      </c>
      <c r="D12" s="283" t="e">
        <f>C12/$B$12</f>
        <v>#DIV/0!</v>
      </c>
      <c r="E12" s="238">
        <f>'IMP1'!C47+'IMP1'!C51+'IMP1'!C55+'IMP1'!C59+'IMP1'!C63+'IMP1'!C67+'IMP1'!C71+'IMP1'!C75+'IMP1'!C79+'IMP1'!C83+'IMP1'!C87+'IMP1'!C91+'IMP1'!C95</f>
        <v>0</v>
      </c>
      <c r="F12" s="283" t="e">
        <f>E12/$B$12</f>
        <v>#DIV/0!</v>
      </c>
      <c r="G12" s="12">
        <f>'IMP1'!D47+'IMP1'!D51+'IMP1'!D55+'IMP1'!D51+'IMP1'!D55+'IMP1'!D59+'IMP1'!D63+'IMP1'!D67+'IMP1'!D71+'IMP1'!D75+'IMP1'!D79+'IMP1'!D83+'IMP1'!D87+'IMP1'!D91+'IMP1'!D95+'IMP1'!E47+'IMP1'!E51+'IMP1'!E55+'IMP1'!E59+'IMP1'!E63+'IMP1'!E67+'IMP1'!E71+'IMP1'!E75+'IMP1'!E79+'IMP1'!E83+'IMP1'!E87+'IMP1'!E91+'IMP1'!E95</f>
        <v>0</v>
      </c>
      <c r="H12" s="283" t="e">
        <f>G12/$B$12</f>
        <v>#DIV/0!</v>
      </c>
    </row>
    <row r="13" spans="1:8" s="2" customFormat="1" ht="30" customHeight="1" x14ac:dyDescent="0.3">
      <c r="A13" t="s">
        <v>580</v>
      </c>
      <c r="B13" s="232"/>
      <c r="C13" s="157"/>
      <c r="D13" s="282"/>
      <c r="E13" s="157"/>
      <c r="F13" s="282"/>
      <c r="G13" s="157"/>
      <c r="H13" s="282"/>
    </row>
    <row r="14" spans="1:8" ht="30" customHeight="1" x14ac:dyDescent="0.3">
      <c r="A14" s="447" t="s">
        <v>575</v>
      </c>
      <c r="B14" s="250" t="s">
        <v>396</v>
      </c>
      <c r="C14" s="449" t="s">
        <v>394</v>
      </c>
      <c r="D14" s="450"/>
      <c r="E14" s="449" t="s">
        <v>397</v>
      </c>
      <c r="F14" s="450"/>
      <c r="G14" s="451" t="s">
        <v>398</v>
      </c>
      <c r="H14" s="452"/>
    </row>
    <row r="15" spans="1:8" ht="30" customHeight="1" thickBot="1" x14ac:dyDescent="0.35">
      <c r="A15" s="448"/>
      <c r="B15" s="17" t="s">
        <v>399</v>
      </c>
      <c r="C15" s="17" t="s">
        <v>399</v>
      </c>
      <c r="D15" s="280" t="s">
        <v>395</v>
      </c>
      <c r="E15" s="17" t="s">
        <v>399</v>
      </c>
      <c r="F15" s="280" t="s">
        <v>395</v>
      </c>
      <c r="G15" s="17" t="s">
        <v>399</v>
      </c>
      <c r="H15" s="280" t="s">
        <v>395</v>
      </c>
    </row>
    <row r="16" spans="1:8" ht="30" customHeight="1" thickBot="1" x14ac:dyDescent="0.35">
      <c r="A16" s="237" t="s">
        <v>579</v>
      </c>
      <c r="B16" s="234">
        <f t="shared" si="0"/>
        <v>0</v>
      </c>
      <c r="C16" s="12">
        <f>'IMP1'!B100+'IMP1'!B104+'IMP1'!B108+'IMP1'!B112+'IMP1'!B116+'IMP1'!B120</f>
        <v>0</v>
      </c>
      <c r="D16" s="283" t="e">
        <f>C16/$B$16</f>
        <v>#DIV/0!</v>
      </c>
      <c r="E16" s="12">
        <f>'IMP1'!C100+'IMP1'!C104+'IMP1'!C108+'IMP1'!C112+'IMP1'!C116+'IMP1'!C120</f>
        <v>0</v>
      </c>
      <c r="F16" s="283" t="e">
        <f>E16/$B$16</f>
        <v>#DIV/0!</v>
      </c>
      <c r="G16" s="12">
        <f>'IMP1'!D100+'IMP1'!D104+'IMP1'!D108+'IMP1'!D112+'IMP1'!D116+'IMP1'!D120+'IMP1'!E100+'IMP1'!E104+'IMP1'!E108+'IMP1'!E112+'IMP1'!E116+'IMP1'!E120</f>
        <v>0</v>
      </c>
      <c r="H16" s="283" t="e">
        <f>G16/$B$16</f>
        <v>#DIV/0!</v>
      </c>
    </row>
    <row r="17" spans="1:8" s="2" customFormat="1" ht="30" customHeight="1" x14ac:dyDescent="0.3">
      <c r="A17"/>
      <c r="B17" s="232"/>
      <c r="C17" s="157"/>
      <c r="D17" s="282"/>
      <c r="E17" s="157"/>
      <c r="F17" s="282"/>
      <c r="G17" s="157"/>
      <c r="H17" s="282"/>
    </row>
    <row r="18" spans="1:8" ht="30" customHeight="1" x14ac:dyDescent="0.3">
      <c r="A18" s="447" t="s">
        <v>400</v>
      </c>
      <c r="B18" s="250" t="s">
        <v>396</v>
      </c>
      <c r="C18" s="449" t="s">
        <v>394</v>
      </c>
      <c r="D18" s="450"/>
      <c r="E18" s="449" t="s">
        <v>397</v>
      </c>
      <c r="F18" s="450"/>
      <c r="G18" s="451" t="s">
        <v>398</v>
      </c>
      <c r="H18" s="452"/>
    </row>
    <row r="19" spans="1:8" ht="30" customHeight="1" thickBot="1" x14ac:dyDescent="0.35">
      <c r="A19" s="448"/>
      <c r="B19" s="17" t="s">
        <v>399</v>
      </c>
      <c r="C19" s="17" t="s">
        <v>399</v>
      </c>
      <c r="D19" s="280" t="s">
        <v>395</v>
      </c>
      <c r="E19" s="17" t="s">
        <v>399</v>
      </c>
      <c r="F19" s="280" t="s">
        <v>395</v>
      </c>
      <c r="G19" s="17" t="s">
        <v>399</v>
      </c>
      <c r="H19" s="280" t="s">
        <v>395</v>
      </c>
    </row>
    <row r="20" spans="1:8" ht="30" customHeight="1" thickBot="1" x14ac:dyDescent="0.35">
      <c r="A20" s="66" t="s">
        <v>578</v>
      </c>
      <c r="B20" s="65">
        <f>SUM(B4:B16)</f>
        <v>0</v>
      </c>
      <c r="C20" s="12">
        <f>SUM(C4:C16)</f>
        <v>0</v>
      </c>
      <c r="D20" s="283" t="e">
        <f>C20/$B$20</f>
        <v>#DIV/0!</v>
      </c>
      <c r="E20" s="12">
        <f>SUM(E4:E16)</f>
        <v>0</v>
      </c>
      <c r="F20" s="283" t="e">
        <f>E20/$B$20</f>
        <v>#DIV/0!</v>
      </c>
      <c r="G20" s="12">
        <f>SUM(G4:G16)</f>
        <v>0</v>
      </c>
      <c r="H20" s="283" t="e">
        <f>G20/$B$20</f>
        <v>#DIV/0!</v>
      </c>
    </row>
    <row r="21" spans="1:8" ht="30" customHeight="1" x14ac:dyDescent="0.3"/>
    <row r="22" spans="1:8" ht="30" customHeight="1" x14ac:dyDescent="0.3"/>
    <row r="23" spans="1:8" ht="30" customHeight="1" x14ac:dyDescent="0.3"/>
    <row r="24" spans="1:8" ht="30" customHeight="1" x14ac:dyDescent="0.3">
      <c r="B24" s="18"/>
    </row>
    <row r="25" spans="1:8" ht="30" customHeight="1" x14ac:dyDescent="0.3"/>
    <row r="26" spans="1:8" ht="30" customHeight="1" x14ac:dyDescent="0.3"/>
  </sheetData>
  <mergeCells count="20">
    <mergeCell ref="A2:A3"/>
    <mergeCell ref="E2:F2"/>
    <mergeCell ref="G2:H2"/>
    <mergeCell ref="C2:D2"/>
    <mergeCell ref="A6:A7"/>
    <mergeCell ref="C6:D6"/>
    <mergeCell ref="E6:F6"/>
    <mergeCell ref="G6:H6"/>
    <mergeCell ref="A18:A19"/>
    <mergeCell ref="C18:D18"/>
    <mergeCell ref="E18:F18"/>
    <mergeCell ref="G18:H18"/>
    <mergeCell ref="A10:A11"/>
    <mergeCell ref="C10:D10"/>
    <mergeCell ref="E10:F10"/>
    <mergeCell ref="G10:H10"/>
    <mergeCell ref="A14:A15"/>
    <mergeCell ref="C14:D14"/>
    <mergeCell ref="E14:F14"/>
    <mergeCell ref="G14:H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946C2-112F-45EB-BD0A-57E93974D95C}">
  <dimension ref="A1:H38"/>
  <sheetViews>
    <sheetView topLeftCell="A5" workbookViewId="0">
      <selection activeCell="F5" sqref="F5"/>
    </sheetView>
  </sheetViews>
  <sheetFormatPr baseColWidth="10" defaultColWidth="11.5546875" defaultRowHeight="14.4" x14ac:dyDescent="0.3"/>
  <cols>
    <col min="1" max="1" width="87.33203125" customWidth="1"/>
    <col min="2" max="2" width="11.5546875" customWidth="1"/>
    <col min="3" max="4" width="11.5546875" style="11"/>
    <col min="5" max="5" width="11.5546875" style="11" customWidth="1"/>
  </cols>
  <sheetData>
    <row r="1" spans="1:8" ht="30" customHeight="1" x14ac:dyDescent="0.3">
      <c r="A1" t="s">
        <v>453</v>
      </c>
    </row>
    <row r="2" spans="1:8" ht="30" customHeight="1" x14ac:dyDescent="0.3">
      <c r="A2" s="458" t="s">
        <v>405</v>
      </c>
      <c r="B2" s="461" t="s">
        <v>402</v>
      </c>
      <c r="C2" s="456" t="s">
        <v>408</v>
      </c>
      <c r="D2" s="456"/>
      <c r="E2" s="456"/>
      <c r="F2" s="456"/>
      <c r="G2" s="456"/>
    </row>
    <row r="3" spans="1:8" ht="28.8" x14ac:dyDescent="0.3">
      <c r="A3" s="459"/>
      <c r="B3" s="462"/>
      <c r="C3" s="20" t="s">
        <v>409</v>
      </c>
      <c r="D3" s="20" t="s">
        <v>403</v>
      </c>
      <c r="E3" s="20" t="s">
        <v>627</v>
      </c>
      <c r="F3" s="20" t="s">
        <v>404</v>
      </c>
      <c r="G3" s="20" t="s">
        <v>410</v>
      </c>
    </row>
    <row r="4" spans="1:8" ht="30" customHeight="1" x14ac:dyDescent="0.3">
      <c r="A4" s="460"/>
      <c r="B4" s="463"/>
      <c r="C4" s="20" t="s">
        <v>395</v>
      </c>
      <c r="D4" s="20" t="s">
        <v>395</v>
      </c>
      <c r="E4" s="20" t="s">
        <v>395</v>
      </c>
      <c r="F4" s="20" t="s">
        <v>395</v>
      </c>
      <c r="G4" s="21" t="s">
        <v>395</v>
      </c>
    </row>
    <row r="5" spans="1:8" ht="30" customHeight="1" x14ac:dyDescent="0.3">
      <c r="A5" s="15" t="s">
        <v>345</v>
      </c>
      <c r="B5" s="34">
        <f>'IMP1'!B10+'IMP1'!C10+'IMP1'!D10+'IMP1'!E10</f>
        <v>0</v>
      </c>
      <c r="C5" s="290" t="e">
        <f>'IMP1'!B10/'IMP3'!$B$5</f>
        <v>#DIV/0!</v>
      </c>
      <c r="D5" s="290" t="e">
        <f>'IMP1'!C10/'IMP3'!$B$5</f>
        <v>#DIV/0!</v>
      </c>
      <c r="E5" s="290" t="e">
        <f>'IMP1'!D10/'IMP3'!$B$5</f>
        <v>#DIV/0!</v>
      </c>
      <c r="F5" s="290" t="e">
        <f>'IMP1'!E10/'IMP3'!$B$5</f>
        <v>#DIV/0!</v>
      </c>
      <c r="G5" s="291" t="e">
        <f t="shared" ref="G5:G13" si="0">C5+D5+E5+F5</f>
        <v>#DIV/0!</v>
      </c>
    </row>
    <row r="6" spans="1:8" ht="30" customHeight="1" x14ac:dyDescent="0.3">
      <c r="A6" s="15" t="s">
        <v>346</v>
      </c>
      <c r="B6" s="34">
        <f>'IMP1'!B14+'IMP1'!C14+'IMP1'!D14+'IMP1'!E14</f>
        <v>0</v>
      </c>
      <c r="C6" s="294" t="e">
        <f>'IMP1'!B14/'IMP3'!$B$6</f>
        <v>#DIV/0!</v>
      </c>
      <c r="D6" s="294" t="e">
        <f>'IMP1'!C14/'IMP3'!$B$6</f>
        <v>#DIV/0!</v>
      </c>
      <c r="E6" s="290" t="e">
        <f>'IMP1'!D14/'IMP3'!$B$6</f>
        <v>#DIV/0!</v>
      </c>
      <c r="F6" s="294" t="e">
        <f>'IMP1'!E14/'IMP3'!$B$6</f>
        <v>#DIV/0!</v>
      </c>
      <c r="G6" s="294" t="e">
        <f t="shared" si="0"/>
        <v>#DIV/0!</v>
      </c>
    </row>
    <row r="7" spans="1:8" ht="30" customHeight="1" x14ac:dyDescent="0.3">
      <c r="A7" s="15" t="s">
        <v>339</v>
      </c>
      <c r="B7" s="34">
        <f>'IMP1'!B18+'IMP1'!C18+'IMP1'!D18+'IMP1'!E18</f>
        <v>0</v>
      </c>
      <c r="C7" s="290" t="e">
        <f>'IMP1'!B18/'IMP3'!$B$7</f>
        <v>#DIV/0!</v>
      </c>
      <c r="D7" s="290" t="e">
        <f>'IMP1'!C18/'IMP3'!$B$7</f>
        <v>#DIV/0!</v>
      </c>
      <c r="E7" s="290" t="e">
        <f>'IMP1'!D18/'IMP3'!$B$7</f>
        <v>#DIV/0!</v>
      </c>
      <c r="F7" s="290" t="e">
        <f>'IMP1'!E18/'IMP3'!$B$7</f>
        <v>#DIV/0!</v>
      </c>
      <c r="G7" s="390" t="e">
        <f t="shared" si="0"/>
        <v>#DIV/0!</v>
      </c>
    </row>
    <row r="8" spans="1:8" ht="30" customHeight="1" x14ac:dyDescent="0.3">
      <c r="A8" s="15" t="s">
        <v>347</v>
      </c>
      <c r="B8" s="34">
        <f>'IMP1'!B22+'IMP1'!C22+'IMP1'!D22+'IMP1'!E22</f>
        <v>0</v>
      </c>
      <c r="C8" s="294" t="e">
        <f>'IMP1'!B22/'IMP3'!$B$8</f>
        <v>#DIV/0!</v>
      </c>
      <c r="D8" s="294" t="e">
        <f>'IMP1'!C22/'IMP3'!$B$8</f>
        <v>#DIV/0!</v>
      </c>
      <c r="E8" s="294" t="e">
        <f>'IMP1'!D22/'IMP3'!$B$8</f>
        <v>#DIV/0!</v>
      </c>
      <c r="F8" s="294" t="e">
        <f>'IMP1'!E22/'IMP3'!$B$8</f>
        <v>#DIV/0!</v>
      </c>
      <c r="G8" s="392" t="e">
        <f t="shared" si="0"/>
        <v>#DIV/0!</v>
      </c>
      <c r="H8" s="389"/>
    </row>
    <row r="9" spans="1:8" ht="30" customHeight="1" x14ac:dyDescent="0.3">
      <c r="A9" s="15" t="s">
        <v>340</v>
      </c>
      <c r="B9" s="34">
        <f>'IMP1'!B26+'IMP1'!C26+'IMP1'!D26+'IMP1'!E26</f>
        <v>0</v>
      </c>
      <c r="C9" s="290" t="e">
        <f>'IMP1'!B26/'IMP3'!$B$9</f>
        <v>#DIV/0!</v>
      </c>
      <c r="D9" s="290" t="e">
        <f>'IMP1'!C26/'IMP3'!$B$9</f>
        <v>#DIV/0!</v>
      </c>
      <c r="E9" s="290" t="e">
        <f>'IMP1'!D26/'IMP3'!$B$9</f>
        <v>#DIV/0!</v>
      </c>
      <c r="F9" s="290" t="e">
        <f>'IMP1'!E26/'IMP3'!$B$9</f>
        <v>#DIV/0!</v>
      </c>
      <c r="G9" s="391" t="e">
        <f t="shared" si="0"/>
        <v>#DIV/0!</v>
      </c>
    </row>
    <row r="10" spans="1:8" ht="30" customHeight="1" x14ac:dyDescent="0.3">
      <c r="A10" s="15" t="s">
        <v>348</v>
      </c>
      <c r="B10" s="34">
        <f>'IMP1'!B30+'IMP1'!C30+'IMP1'!D30+'IMP1'!E30</f>
        <v>0</v>
      </c>
      <c r="C10" s="290" t="e">
        <f>'IMP1'!B30/'IMP3'!$B$10</f>
        <v>#DIV/0!</v>
      </c>
      <c r="D10" s="290" t="e">
        <f>'IMP1'!C30/'IMP3'!$B$10</f>
        <v>#DIV/0!</v>
      </c>
      <c r="E10" s="290" t="e">
        <f>'IMP1'!D30/'IMP3'!$B$10</f>
        <v>#DIV/0!</v>
      </c>
      <c r="F10" s="290" t="e">
        <f>'IMP1'!E30/'IMP3'!$B$10</f>
        <v>#DIV/0!</v>
      </c>
      <c r="G10" s="291" t="e">
        <f t="shared" si="0"/>
        <v>#DIV/0!</v>
      </c>
    </row>
    <row r="11" spans="1:8" ht="30" customHeight="1" x14ac:dyDescent="0.3">
      <c r="A11" s="15" t="s">
        <v>525</v>
      </c>
      <c r="B11" s="34">
        <f>'IMP1'!B34+'IMP1'!C34+'IMP1'!D34+'IMP1'!E34</f>
        <v>0</v>
      </c>
      <c r="C11" s="294" t="e">
        <f>'IMP1'!B34/'IMP3'!$B$11</f>
        <v>#DIV/0!</v>
      </c>
      <c r="D11" s="294" t="e">
        <f>'IMP1'!C34/'IMP3'!$B$11</f>
        <v>#DIV/0!</v>
      </c>
      <c r="E11" s="294" t="e">
        <f>'IMP1'!D34/'IMP3'!$B$11</f>
        <v>#DIV/0!</v>
      </c>
      <c r="F11" s="294" t="e">
        <f>'IMP1'!E34/'IMP3'!$B$11</f>
        <v>#DIV/0!</v>
      </c>
      <c r="G11" s="294" t="e">
        <f t="shared" si="0"/>
        <v>#DIV/0!</v>
      </c>
    </row>
    <row r="12" spans="1:8" ht="30" customHeight="1" x14ac:dyDescent="0.3">
      <c r="A12" s="15" t="s">
        <v>341</v>
      </c>
      <c r="B12" s="34">
        <f>'IMP1'!B38+'IMP1'!C38+'IMP1'!D38+'IMP1'!E38</f>
        <v>0</v>
      </c>
      <c r="C12" s="290" t="e">
        <f>'IMP1'!B38/'IMP3'!$B$12</f>
        <v>#DIV/0!</v>
      </c>
      <c r="D12" s="290" t="e">
        <f>'IMP1'!C38/'IMP3'!$B$12</f>
        <v>#DIV/0!</v>
      </c>
      <c r="E12" s="290" t="e">
        <f>'IMP1'!D38/'IMP3'!$B$12</f>
        <v>#DIV/0!</v>
      </c>
      <c r="F12" s="290" t="e">
        <f>'IMP1'!E38/'IMP3'!$B$12</f>
        <v>#DIV/0!</v>
      </c>
      <c r="G12" s="291" t="e">
        <f t="shared" si="0"/>
        <v>#DIV/0!</v>
      </c>
    </row>
    <row r="13" spans="1:8" ht="30" customHeight="1" x14ac:dyDescent="0.3">
      <c r="A13" s="15" t="s">
        <v>349</v>
      </c>
      <c r="B13" s="34">
        <f>'IMP1'!B5+'IMP1'!B42</f>
        <v>0</v>
      </c>
      <c r="C13" s="290" t="e">
        <f>('IMP1'!B5+'IMP1'!B42)/(SUM('IMP1'!B5:E5)+SUM('IMP1'!B42:E42))</f>
        <v>#DIV/0!</v>
      </c>
      <c r="D13" s="290" t="e">
        <f>('IMP1'!C5+'IMP1'!C42)/(SUM('IMP1'!B5:E5)+SUM('IMP1'!B42:E42))</f>
        <v>#DIV/0!</v>
      </c>
      <c r="E13" s="290" t="e">
        <f>('IMP1'!D5+'IMP1'!D42)/(SUM('IMP1'!B5:E5)+SUM('IMP1'!B42:E42))</f>
        <v>#DIV/0!</v>
      </c>
      <c r="F13" s="292" t="e">
        <f>('IMP1'!E5+'IMP1'!E42)/(SUM('IMP1'!B5:E5)+SUM('IMP1'!B42:E42))</f>
        <v>#DIV/0!</v>
      </c>
      <c r="G13" s="291" t="e">
        <f t="shared" si="0"/>
        <v>#DIV/0!</v>
      </c>
    </row>
    <row r="14" spans="1:8" ht="57.6" customHeight="1" x14ac:dyDescent="0.3">
      <c r="A14" s="464" t="s">
        <v>406</v>
      </c>
      <c r="B14" s="461" t="s">
        <v>402</v>
      </c>
      <c r="C14" s="456" t="s">
        <v>408</v>
      </c>
      <c r="D14" s="456"/>
      <c r="E14" s="456"/>
      <c r="F14" s="456"/>
      <c r="G14" s="456"/>
    </row>
    <row r="15" spans="1:8" ht="28.8" x14ac:dyDescent="0.3">
      <c r="A15" s="465"/>
      <c r="B15" s="462"/>
      <c r="C15" s="20" t="s">
        <v>409</v>
      </c>
      <c r="D15" s="20" t="s">
        <v>403</v>
      </c>
      <c r="E15" s="20" t="s">
        <v>627</v>
      </c>
      <c r="F15" s="20" t="s">
        <v>404</v>
      </c>
      <c r="G15" s="20" t="s">
        <v>410</v>
      </c>
    </row>
    <row r="16" spans="1:8" ht="30" customHeight="1" x14ac:dyDescent="0.3">
      <c r="A16" s="466"/>
      <c r="B16" s="463"/>
      <c r="C16" s="20" t="s">
        <v>395</v>
      </c>
      <c r="D16" s="20" t="s">
        <v>395</v>
      </c>
      <c r="E16" s="20" t="s">
        <v>395</v>
      </c>
      <c r="F16" s="20" t="s">
        <v>395</v>
      </c>
      <c r="G16" s="21" t="s">
        <v>395</v>
      </c>
    </row>
    <row r="17" spans="1:7" ht="30" customHeight="1" x14ac:dyDescent="0.3">
      <c r="A17" s="15" t="s">
        <v>367</v>
      </c>
      <c r="B17" s="34">
        <f>SUM('IMP1'!B47:E47)</f>
        <v>0</v>
      </c>
      <c r="C17" s="294" t="e">
        <f>'IMP1'!B47/'IMP3'!$B$17</f>
        <v>#DIV/0!</v>
      </c>
      <c r="D17" s="294" t="e">
        <f>'IMP1'!C47/'IMP3'!$B$17</f>
        <v>#DIV/0!</v>
      </c>
      <c r="E17" s="294" t="e">
        <f>'IMP1'!D47/'IMP3'!$B$17</f>
        <v>#DIV/0!</v>
      </c>
      <c r="F17" s="294" t="e">
        <f>'IMP1'!E47/'IMP3'!$B$17</f>
        <v>#DIV/0!</v>
      </c>
      <c r="G17" s="294" t="e">
        <f t="shared" ref="G17:G29" si="1">SUM(C17:F17)</f>
        <v>#DIV/0!</v>
      </c>
    </row>
    <row r="18" spans="1:7" ht="30" customHeight="1" x14ac:dyDescent="0.3">
      <c r="A18" s="15" t="s">
        <v>340</v>
      </c>
      <c r="B18" s="34">
        <f>SUM('IMP1'!B51:E452)</f>
        <v>0</v>
      </c>
      <c r="C18" s="290" t="e">
        <f>'IMP1'!B51/'IMP3'!$B$18</f>
        <v>#DIV/0!</v>
      </c>
      <c r="D18" s="290" t="e">
        <f>'IMP1'!C51/'IMP3'!$B$18</f>
        <v>#DIV/0!</v>
      </c>
      <c r="E18" s="290" t="e">
        <f>'IMP1'!D51/'IMP3'!$B$18</f>
        <v>#DIV/0!</v>
      </c>
      <c r="F18" s="290" t="e">
        <f>'IMP1'!E51/'IMP3'!$B$18</f>
        <v>#DIV/0!</v>
      </c>
      <c r="G18" s="291" t="e">
        <f t="shared" si="1"/>
        <v>#DIV/0!</v>
      </c>
    </row>
    <row r="19" spans="1:7" ht="30" customHeight="1" x14ac:dyDescent="0.3">
      <c r="A19" s="15" t="s">
        <v>368</v>
      </c>
      <c r="B19" s="34">
        <f>SUM('IMP1'!B55:E55)</f>
        <v>0</v>
      </c>
      <c r="C19" s="294" t="e">
        <f>'IMP1'!B55/'IMP3'!$B$19</f>
        <v>#DIV/0!</v>
      </c>
      <c r="D19" s="294" t="e">
        <f>'IMP1'!C55/'IMP3'!$B$19</f>
        <v>#DIV/0!</v>
      </c>
      <c r="E19" s="294" t="e">
        <f>'IMP1'!D55/'IMP3'!$B$19</f>
        <v>#DIV/0!</v>
      </c>
      <c r="F19" s="294" t="e">
        <f>'IMP1'!E55/'IMP3'!$B$19</f>
        <v>#DIV/0!</v>
      </c>
      <c r="G19" s="294" t="e">
        <f t="shared" si="1"/>
        <v>#DIV/0!</v>
      </c>
    </row>
    <row r="20" spans="1:7" ht="30" customHeight="1" x14ac:dyDescent="0.3">
      <c r="A20" s="15" t="s">
        <v>344</v>
      </c>
      <c r="B20" s="34">
        <f>SUM('IMP1'!B59:E59)</f>
        <v>0</v>
      </c>
      <c r="C20" s="294" t="e">
        <f>'IMP1'!B59/'IMP3'!$B$20</f>
        <v>#DIV/0!</v>
      </c>
      <c r="D20" s="294" t="e">
        <f>'IMP1'!C59/'IMP3'!$B$20</f>
        <v>#DIV/0!</v>
      </c>
      <c r="E20" s="294" t="e">
        <f>'IMP1'!D59/'IMP3'!$B$20</f>
        <v>#DIV/0!</v>
      </c>
      <c r="F20" s="294" t="e">
        <f>'IMP1'!E59/'IMP3'!$B$20</f>
        <v>#DIV/0!</v>
      </c>
      <c r="G20" s="294" t="e">
        <f t="shared" si="1"/>
        <v>#DIV/0!</v>
      </c>
    </row>
    <row r="21" spans="1:7" ht="30" customHeight="1" x14ac:dyDescent="0.3">
      <c r="A21" s="15" t="s">
        <v>341</v>
      </c>
      <c r="B21" s="34">
        <f>SUM('IMP1'!B63:E63)</f>
        <v>0</v>
      </c>
      <c r="C21" s="294" t="e">
        <f>'IMP1'!B63/'IMP3'!$B$21</f>
        <v>#DIV/0!</v>
      </c>
      <c r="D21" s="294" t="e">
        <f>'IMP1'!C63/'IMP3'!$B$21</f>
        <v>#DIV/0!</v>
      </c>
      <c r="E21" s="294" t="e">
        <f>'IMP1'!D63/'IMP3'!$B$21</f>
        <v>#DIV/0!</v>
      </c>
      <c r="F21" s="294" t="e">
        <f>'IMP1'!E63/'IMP3'!$B$21</f>
        <v>#DIV/0!</v>
      </c>
      <c r="G21" s="294" t="e">
        <f t="shared" si="1"/>
        <v>#DIV/0!</v>
      </c>
    </row>
    <row r="22" spans="1:7" ht="30" customHeight="1" x14ac:dyDescent="0.3">
      <c r="A22" s="15" t="s">
        <v>369</v>
      </c>
      <c r="B22" s="34">
        <f>SUM('IMP1'!B71:E71)</f>
        <v>0</v>
      </c>
      <c r="C22" s="294" t="e">
        <f>'IMP1'!B67/'IMP3'!$B$22</f>
        <v>#DIV/0!</v>
      </c>
      <c r="D22" s="294" t="e">
        <f>'IMP1'!C67/'IMP3'!$B$22</f>
        <v>#DIV/0!</v>
      </c>
      <c r="E22" s="294" t="e">
        <f>'IMP1'!D67/'IMP3'!$B$22</f>
        <v>#DIV/0!</v>
      </c>
      <c r="F22" s="294" t="e">
        <f>'IMP1'!E67/'IMP3'!$B$22</f>
        <v>#DIV/0!</v>
      </c>
      <c r="G22" s="294" t="e">
        <f t="shared" si="1"/>
        <v>#DIV/0!</v>
      </c>
    </row>
    <row r="23" spans="1:7" ht="30" customHeight="1" x14ac:dyDescent="0.3">
      <c r="A23" s="15" t="s">
        <v>370</v>
      </c>
      <c r="B23" s="34">
        <f>SUM('IMP1'!B75:E75)</f>
        <v>0</v>
      </c>
      <c r="C23" s="290" t="e">
        <f>'IMP1'!B71/'IMP3'!$B$23</f>
        <v>#DIV/0!</v>
      </c>
      <c r="D23" s="290" t="e">
        <f>'IMP1'!C71/'IMP3'!$B$23</f>
        <v>#DIV/0!</v>
      </c>
      <c r="E23" s="290" t="e">
        <f>'IMP1'!D71/'IMP3'!$B$23</f>
        <v>#DIV/0!</v>
      </c>
      <c r="F23" s="290" t="e">
        <f>'IMP1'!E71/'IMP3'!$B$23</f>
        <v>#DIV/0!</v>
      </c>
      <c r="G23" s="291" t="e">
        <f t="shared" si="1"/>
        <v>#DIV/0!</v>
      </c>
    </row>
    <row r="24" spans="1:7" ht="30" customHeight="1" x14ac:dyDescent="0.3">
      <c r="A24" s="15" t="s">
        <v>371</v>
      </c>
      <c r="B24" s="34">
        <f>SUM('IMP1'!B79:E79)</f>
        <v>0</v>
      </c>
      <c r="C24" s="294" t="e">
        <f>'IMP1'!B75/'IMP3'!$B$24</f>
        <v>#DIV/0!</v>
      </c>
      <c r="D24" s="294" t="e">
        <f>'IMP1'!C75/'IMP3'!$B$24</f>
        <v>#DIV/0!</v>
      </c>
      <c r="E24" s="294" t="e">
        <f>'IMP1'!D75/'IMP3'!$B$24</f>
        <v>#DIV/0!</v>
      </c>
      <c r="F24" s="294" t="e">
        <f>'IMP1'!E75/'IMP3'!$B$24</f>
        <v>#DIV/0!</v>
      </c>
      <c r="G24" s="294" t="e">
        <f t="shared" si="1"/>
        <v>#DIV/0!</v>
      </c>
    </row>
    <row r="25" spans="1:7" ht="30" customHeight="1" x14ac:dyDescent="0.3">
      <c r="A25" s="15" t="s">
        <v>372</v>
      </c>
      <c r="B25" s="34">
        <f>SUM('IMP1'!B55:E55)</f>
        <v>0</v>
      </c>
      <c r="C25" s="294" t="e">
        <f>'IMP1'!B79/'IMP3'!$B$25</f>
        <v>#DIV/0!</v>
      </c>
      <c r="D25" s="294" t="e">
        <f>'IMP1'!C79/'IMP3'!$B$25</f>
        <v>#DIV/0!</v>
      </c>
      <c r="E25" s="294" t="e">
        <f>'IMP1'!D79/'IMP3'!$B$25</f>
        <v>#DIV/0!</v>
      </c>
      <c r="F25" s="294" t="e">
        <f>'IMP1'!E79/'IMP3'!$B$25</f>
        <v>#DIV/0!</v>
      </c>
      <c r="G25" s="294" t="e">
        <f t="shared" si="1"/>
        <v>#DIV/0!</v>
      </c>
    </row>
    <row r="26" spans="1:7" ht="30" customHeight="1" x14ac:dyDescent="0.3">
      <c r="A26" s="15" t="s">
        <v>373</v>
      </c>
      <c r="B26" s="34">
        <f>SUM('IMP1'!B83:E83)</f>
        <v>0</v>
      </c>
      <c r="C26" s="290" t="e">
        <f>'IMP1'!B83/'IMP3'!$B$26</f>
        <v>#DIV/0!</v>
      </c>
      <c r="D26" s="290" t="e">
        <f>'IMP1'!C83/'IMP3'!$B$26</f>
        <v>#DIV/0!</v>
      </c>
      <c r="E26" s="290" t="e">
        <f>'IMP1'!D83/'IMP3'!$B$26</f>
        <v>#DIV/0!</v>
      </c>
      <c r="F26" s="290" t="e">
        <f>'IMP1'!E83/'IMP3'!$B$26</f>
        <v>#DIV/0!</v>
      </c>
      <c r="G26" s="291" t="e">
        <f t="shared" si="1"/>
        <v>#DIV/0!</v>
      </c>
    </row>
    <row r="27" spans="1:7" ht="30" customHeight="1" x14ac:dyDescent="0.3">
      <c r="A27" s="15" t="s">
        <v>374</v>
      </c>
      <c r="B27" s="34">
        <f>SUM('IMP1'!B87:E87)</f>
        <v>0</v>
      </c>
      <c r="C27" s="294" t="e">
        <f>'IMP1'!B87/'IMP3'!$B$27</f>
        <v>#DIV/0!</v>
      </c>
      <c r="D27" s="294" t="e">
        <f>'IMP1'!C87/'IMP3'!$B$27</f>
        <v>#DIV/0!</v>
      </c>
      <c r="E27" s="294" t="e">
        <f>'IMP1'!D87/'IMP3'!$B$27</f>
        <v>#DIV/0!</v>
      </c>
      <c r="F27" s="294" t="e">
        <f>'IMP1'!E87/'IMP3'!$B$27</f>
        <v>#DIV/0!</v>
      </c>
      <c r="G27" s="294" t="e">
        <f t="shared" si="1"/>
        <v>#DIV/0!</v>
      </c>
    </row>
    <row r="28" spans="1:7" ht="30" customHeight="1" x14ac:dyDescent="0.3">
      <c r="A28" s="15" t="s">
        <v>375</v>
      </c>
      <c r="B28" s="34">
        <f>SUM('IMP1'!B91:E91)</f>
        <v>0</v>
      </c>
      <c r="C28" s="294" t="e">
        <f>'IMP1'!B91/'IMP3'!$B$28</f>
        <v>#DIV/0!</v>
      </c>
      <c r="D28" s="294" t="e">
        <f>'IMP1'!C91/'IMP3'!$B$28</f>
        <v>#DIV/0!</v>
      </c>
      <c r="E28" s="294" t="e">
        <f>'IMP1'!D91/'IMP3'!$B$28</f>
        <v>#DIV/0!</v>
      </c>
      <c r="F28" s="294" t="e">
        <f>'IMP1'!E91/'IMP3'!$B$28</f>
        <v>#DIV/0!</v>
      </c>
      <c r="G28" s="294" t="e">
        <f t="shared" si="1"/>
        <v>#DIV/0!</v>
      </c>
    </row>
    <row r="29" spans="1:7" ht="31.2" customHeight="1" x14ac:dyDescent="0.3">
      <c r="A29" s="15" t="s">
        <v>376</v>
      </c>
      <c r="B29" s="34">
        <f>SUM('IMP1'!B95:E95)</f>
        <v>0</v>
      </c>
      <c r="C29" s="294" t="e">
        <f>'IMP1'!B95/'IMP3'!$B$29</f>
        <v>#DIV/0!</v>
      </c>
      <c r="D29" s="294" t="e">
        <f>'IMP1'!C95/'IMP3'!$B$29</f>
        <v>#DIV/0!</v>
      </c>
      <c r="E29" s="294" t="e">
        <f>'IMP1'!D95/'IMP3'!$B$29</f>
        <v>#DIV/0!</v>
      </c>
      <c r="F29" s="294" t="e">
        <f>'IMP1'!E95/'IMP3'!$B$29</f>
        <v>#DIV/0!</v>
      </c>
      <c r="G29" s="294" t="e">
        <f t="shared" si="1"/>
        <v>#DIV/0!</v>
      </c>
    </row>
    <row r="30" spans="1:7" ht="57.6" customHeight="1" x14ac:dyDescent="0.3">
      <c r="A30" s="453" t="s">
        <v>407</v>
      </c>
      <c r="B30" s="456" t="s">
        <v>402</v>
      </c>
      <c r="C30" s="456" t="s">
        <v>408</v>
      </c>
      <c r="D30" s="456"/>
      <c r="E30" s="456"/>
      <c r="F30" s="456"/>
      <c r="G30" s="457"/>
    </row>
    <row r="31" spans="1:7" ht="28.8" x14ac:dyDescent="0.3">
      <c r="A31" s="454"/>
      <c r="B31" s="456"/>
      <c r="C31" s="20" t="s">
        <v>409</v>
      </c>
      <c r="D31" s="20" t="s">
        <v>403</v>
      </c>
      <c r="E31" s="20" t="s">
        <v>627</v>
      </c>
      <c r="F31" s="20" t="s">
        <v>404</v>
      </c>
      <c r="G31" s="20" t="s">
        <v>410</v>
      </c>
    </row>
    <row r="32" spans="1:7" ht="30" customHeight="1" x14ac:dyDescent="0.3">
      <c r="A32" s="455"/>
      <c r="B32" s="456"/>
      <c r="C32" s="20" t="s">
        <v>395</v>
      </c>
      <c r="D32" s="20" t="s">
        <v>395</v>
      </c>
      <c r="E32" s="20" t="s">
        <v>395</v>
      </c>
      <c r="F32" s="20" t="s">
        <v>395</v>
      </c>
      <c r="G32" s="21" t="s">
        <v>395</v>
      </c>
    </row>
    <row r="33" spans="1:7" ht="30" customHeight="1" x14ac:dyDescent="0.3">
      <c r="A33" s="15" t="s">
        <v>380</v>
      </c>
      <c r="B33" s="293">
        <f>SUM('IMP1'!B100:E100)</f>
        <v>0</v>
      </c>
      <c r="C33" s="294" t="e">
        <f>'IMP1'!B100/'IMP3'!$B$33</f>
        <v>#DIV/0!</v>
      </c>
      <c r="D33" s="294" t="e">
        <f>'IMP1'!C100/'IMP3'!$B$33</f>
        <v>#DIV/0!</v>
      </c>
      <c r="E33" s="294" t="e">
        <f>'IMP1'!D100/'IMP3'!$B$33</f>
        <v>#DIV/0!</v>
      </c>
      <c r="F33" s="294" t="e">
        <f>'IMP1'!E100/'IMP3'!$B$33</f>
        <v>#DIV/0!</v>
      </c>
      <c r="G33" s="294" t="e">
        <f>SUM(C33:F33)</f>
        <v>#DIV/0!</v>
      </c>
    </row>
    <row r="34" spans="1:7" ht="30" customHeight="1" x14ac:dyDescent="0.3">
      <c r="A34" s="15" t="s">
        <v>382</v>
      </c>
      <c r="B34" s="293">
        <f>SUM('IMP1'!B104:E104)</f>
        <v>0</v>
      </c>
      <c r="C34" s="290" t="e">
        <f>'IMP1'!B104/'IMP3'!$B$34</f>
        <v>#DIV/0!</v>
      </c>
      <c r="D34" s="290" t="e">
        <f>'IMP1'!C104/'IMP3'!$B$34</f>
        <v>#DIV/0!</v>
      </c>
      <c r="E34" s="290" t="e">
        <f>'IMP1'!D104/'IMP3'!$B$34</f>
        <v>#DIV/0!</v>
      </c>
      <c r="F34" s="292" t="e">
        <f>'IMP1'!E104/'IMP3'!$B$34</f>
        <v>#DIV/0!</v>
      </c>
      <c r="G34" s="291" t="e">
        <f t="shared" ref="G34:G38" si="2">SUM(C34:F34)</f>
        <v>#DIV/0!</v>
      </c>
    </row>
    <row r="35" spans="1:7" ht="30" customHeight="1" x14ac:dyDescent="0.3">
      <c r="A35" s="15" t="s">
        <v>383</v>
      </c>
      <c r="B35" s="293">
        <f>SUM('IMP1'!B108:E108)</f>
        <v>0</v>
      </c>
      <c r="C35" s="294" t="e">
        <f>'IMP1'!B108/'IMP3'!$B$33</f>
        <v>#DIV/0!</v>
      </c>
      <c r="D35" s="294" t="e">
        <f>'IMP1'!C108/'IMP3'!$B$33</f>
        <v>#DIV/0!</v>
      </c>
      <c r="E35" s="294" t="e">
        <f>'IMP1'!D108/'IMP3'!$B$33</f>
        <v>#DIV/0!</v>
      </c>
      <c r="F35" s="294" t="e">
        <f>'IMP1'!E108/'IMP3'!$B$33</f>
        <v>#DIV/0!</v>
      </c>
      <c r="G35" s="294" t="e">
        <f t="shared" si="2"/>
        <v>#DIV/0!</v>
      </c>
    </row>
    <row r="36" spans="1:7" ht="30" customHeight="1" x14ac:dyDescent="0.3">
      <c r="A36" s="15" t="s">
        <v>384</v>
      </c>
      <c r="B36" s="293">
        <f>SUM('IMP1'!B112:E112)</f>
        <v>0</v>
      </c>
      <c r="C36" s="294" t="e">
        <f>'IMP1'!B112/'IMP3'!$B$33</f>
        <v>#DIV/0!</v>
      </c>
      <c r="D36" s="294" t="e">
        <f>'IMP1'!C112/'IMP3'!$B$33</f>
        <v>#DIV/0!</v>
      </c>
      <c r="E36" s="294" t="e">
        <f>'IMP1'!D112/'IMP3'!$B$33</f>
        <v>#DIV/0!</v>
      </c>
      <c r="F36" s="294" t="e">
        <f>'IMP1'!E112/'IMP3'!$B$33</f>
        <v>#DIV/0!</v>
      </c>
      <c r="G36" s="294" t="e">
        <f t="shared" si="2"/>
        <v>#DIV/0!</v>
      </c>
    </row>
    <row r="37" spans="1:7" ht="30" customHeight="1" x14ac:dyDescent="0.3">
      <c r="A37" s="15" t="s">
        <v>385</v>
      </c>
      <c r="B37" s="293">
        <f>SUM('IMP1'!B116:E116)</f>
        <v>0</v>
      </c>
      <c r="C37" s="294" t="e">
        <f>'IMP1'!B116/'IMP3'!$B$33</f>
        <v>#DIV/0!</v>
      </c>
      <c r="D37" s="294" t="e">
        <f>'IMP1'!C116/'IMP3'!$B$33</f>
        <v>#DIV/0!</v>
      </c>
      <c r="E37" s="294" t="e">
        <f>'IMP1'!D116/'IMP3'!$B$33</f>
        <v>#DIV/0!</v>
      </c>
      <c r="F37" s="294" t="e">
        <f>'IMP1'!E116/'IMP3'!$B$33</f>
        <v>#DIV/0!</v>
      </c>
      <c r="G37" s="294" t="e">
        <f t="shared" si="2"/>
        <v>#DIV/0!</v>
      </c>
    </row>
    <row r="38" spans="1:7" ht="30" customHeight="1" x14ac:dyDescent="0.3">
      <c r="A38" s="15" t="s">
        <v>386</v>
      </c>
      <c r="B38" s="293">
        <f>SUM('IMP1'!B120:E120)</f>
        <v>0</v>
      </c>
      <c r="C38" s="294" t="e">
        <f>'IMP1'!B120/'IMP3'!$B$33</f>
        <v>#DIV/0!</v>
      </c>
      <c r="D38" s="294" t="e">
        <f>'IMP1'!C120/'IMP3'!$B$33</f>
        <v>#DIV/0!</v>
      </c>
      <c r="E38" s="294" t="e">
        <f>'IMP1'!D120/'IMP3'!$B$33</f>
        <v>#DIV/0!</v>
      </c>
      <c r="F38" s="294" t="e">
        <f>'IMP1'!E120/'IMP3'!$B$33</f>
        <v>#DIV/0!</v>
      </c>
      <c r="G38" s="294" t="e">
        <f t="shared" si="2"/>
        <v>#DIV/0!</v>
      </c>
    </row>
  </sheetData>
  <mergeCells count="9">
    <mergeCell ref="A30:A32"/>
    <mergeCell ref="B30:B32"/>
    <mergeCell ref="C30:G30"/>
    <mergeCell ref="C2:G2"/>
    <mergeCell ref="A2:A4"/>
    <mergeCell ref="B2:B4"/>
    <mergeCell ref="A14:A16"/>
    <mergeCell ref="B14:B16"/>
    <mergeCell ref="C14:G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C7661-736D-4BA1-947E-48F16B51CA2F}">
  <dimension ref="B1:AC187"/>
  <sheetViews>
    <sheetView topLeftCell="A89" zoomScale="90" zoomScaleNormal="90" workbookViewId="0">
      <selection activeCell="B102" sqref="B102:B104"/>
    </sheetView>
  </sheetViews>
  <sheetFormatPr baseColWidth="10" defaultRowHeight="14.4" x14ac:dyDescent="0.3"/>
  <cols>
    <col min="1" max="1" width="3.6640625" customWidth="1"/>
    <col min="2" max="2" width="73.33203125" customWidth="1"/>
    <col min="3" max="23" width="5.77734375" customWidth="1"/>
    <col min="24" max="24" width="7.33203125" style="2" customWidth="1"/>
  </cols>
  <sheetData>
    <row r="1" spans="2:29" ht="30" customHeight="1" x14ac:dyDescent="0.3">
      <c r="B1" t="s">
        <v>452</v>
      </c>
    </row>
    <row r="2" spans="2:29" s="25" customFormat="1" ht="30" customHeight="1" x14ac:dyDescent="0.35">
      <c r="B2" s="23" t="s">
        <v>393</v>
      </c>
      <c r="C2" s="20">
        <v>2010</v>
      </c>
      <c r="D2" s="20">
        <v>2011</v>
      </c>
      <c r="E2" s="20">
        <v>2012</v>
      </c>
      <c r="F2" s="20">
        <v>2013</v>
      </c>
      <c r="G2" s="20">
        <v>2014</v>
      </c>
      <c r="H2" s="20">
        <v>2015</v>
      </c>
      <c r="I2" s="20">
        <v>2016</v>
      </c>
      <c r="J2" s="20">
        <v>2017</v>
      </c>
      <c r="K2" s="20">
        <v>2018</v>
      </c>
      <c r="L2" s="20">
        <v>2019</v>
      </c>
      <c r="M2" s="20">
        <v>2020</v>
      </c>
      <c r="N2" s="20">
        <v>2021</v>
      </c>
      <c r="O2" s="20">
        <v>2022</v>
      </c>
      <c r="P2" s="20">
        <v>2023</v>
      </c>
      <c r="Q2" s="21">
        <v>2024</v>
      </c>
      <c r="R2" s="20">
        <v>2025</v>
      </c>
      <c r="S2" s="20">
        <v>2026</v>
      </c>
      <c r="T2" s="20">
        <v>2027</v>
      </c>
      <c r="U2" s="20">
        <v>2028</v>
      </c>
      <c r="V2" s="20">
        <v>2029</v>
      </c>
      <c r="W2" s="20">
        <v>2030</v>
      </c>
      <c r="X2" s="24"/>
      <c r="Y2" s="30"/>
      <c r="Z2" s="30"/>
      <c r="AA2" s="26"/>
      <c r="AB2" s="30"/>
      <c r="AC2" s="47"/>
    </row>
    <row r="3" spans="2:29" ht="30" customHeight="1" x14ac:dyDescent="0.35">
      <c r="B3" s="37" t="str">
        <f>'IMP1'!A2</f>
        <v>Medida transversal 1</v>
      </c>
      <c r="C3" s="27"/>
      <c r="D3" s="27"/>
      <c r="E3" s="36"/>
      <c r="F3" s="36"/>
      <c r="G3" s="36"/>
      <c r="H3" s="36"/>
      <c r="I3" s="36"/>
      <c r="J3" s="36"/>
      <c r="K3" s="36"/>
      <c r="L3" s="36"/>
      <c r="M3" s="295"/>
      <c r="N3" s="295"/>
      <c r="O3" s="295"/>
      <c r="P3" s="298"/>
      <c r="Q3" s="394"/>
      <c r="R3" s="299"/>
      <c r="S3" s="295"/>
      <c r="T3" s="295"/>
      <c r="U3" s="295"/>
      <c r="V3" s="295"/>
      <c r="W3" s="295"/>
      <c r="X3" s="26"/>
      <c r="Y3" s="30"/>
      <c r="Z3" s="30"/>
      <c r="AA3" s="26"/>
      <c r="AB3" s="30"/>
      <c r="AC3" s="47"/>
    </row>
    <row r="4" spans="2:29" ht="30" customHeight="1" x14ac:dyDescent="0.35">
      <c r="B4" s="37" t="str">
        <f>'IMP1'!A3</f>
        <v>Medida transversal 2</v>
      </c>
      <c r="C4" s="27"/>
      <c r="D4" s="27"/>
      <c r="E4" s="36"/>
      <c r="F4" s="36"/>
      <c r="G4" s="36"/>
      <c r="H4" s="36"/>
      <c r="I4" s="36"/>
      <c r="J4" s="36"/>
      <c r="K4" s="36"/>
      <c r="L4" s="36"/>
      <c r="M4" s="295"/>
      <c r="N4" s="295"/>
      <c r="O4" s="295"/>
      <c r="P4" s="295"/>
      <c r="Q4" s="296"/>
      <c r="R4" s="295"/>
      <c r="S4" s="295"/>
      <c r="T4" s="295"/>
      <c r="U4" s="295"/>
      <c r="V4" s="295"/>
      <c r="W4" s="295"/>
      <c r="X4" s="26"/>
      <c r="Y4" s="30"/>
      <c r="Z4" s="30"/>
      <c r="AA4" s="26"/>
      <c r="AB4" s="30"/>
      <c r="AC4" s="47"/>
    </row>
    <row r="5" spans="2:29" ht="30" customHeight="1" x14ac:dyDescent="0.3">
      <c r="B5" s="37" t="str">
        <f>'IMP1'!A4</f>
        <v>Medida transversal 3</v>
      </c>
      <c r="C5" s="27"/>
      <c r="D5" s="27"/>
      <c r="E5" s="36"/>
      <c r="F5" s="36"/>
      <c r="G5" s="36"/>
      <c r="H5" s="36"/>
      <c r="I5" s="36"/>
      <c r="J5" s="36"/>
      <c r="K5" s="36"/>
      <c r="L5" s="36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6"/>
    </row>
    <row r="6" spans="2:29" s="25" customFormat="1" ht="30" customHeight="1" x14ac:dyDescent="0.3">
      <c r="B6" s="31" t="s">
        <v>338</v>
      </c>
      <c r="C6" s="20">
        <v>2010</v>
      </c>
      <c r="D6" s="20">
        <v>2011</v>
      </c>
      <c r="E6" s="22">
        <v>2012</v>
      </c>
      <c r="F6" s="22">
        <v>2013</v>
      </c>
      <c r="G6" s="22">
        <v>2014</v>
      </c>
      <c r="H6" s="22">
        <v>2015</v>
      </c>
      <c r="I6" s="22">
        <v>2016</v>
      </c>
      <c r="J6" s="22">
        <v>2017</v>
      </c>
      <c r="K6" s="22">
        <v>2018</v>
      </c>
      <c r="L6" s="22">
        <v>2019</v>
      </c>
      <c r="M6" s="22">
        <v>2020</v>
      </c>
      <c r="N6" s="22">
        <v>2021</v>
      </c>
      <c r="O6" s="22">
        <v>2022</v>
      </c>
      <c r="P6" s="22">
        <v>2023</v>
      </c>
      <c r="Q6" s="22">
        <v>2024</v>
      </c>
      <c r="R6" s="22">
        <v>2025</v>
      </c>
      <c r="S6" s="22">
        <v>2026</v>
      </c>
      <c r="T6" s="22">
        <v>2027</v>
      </c>
      <c r="U6" s="22">
        <v>2028</v>
      </c>
      <c r="V6" s="22">
        <v>2029</v>
      </c>
      <c r="W6" s="22">
        <v>2030</v>
      </c>
      <c r="X6" s="24"/>
    </row>
    <row r="7" spans="2:29" ht="30" customHeight="1" x14ac:dyDescent="0.3">
      <c r="B7" s="32" t="str">
        <f>'IMP1'!A10</f>
        <v>Edificios, equipamientos e instalaciones municipales</v>
      </c>
      <c r="X7" s="26"/>
    </row>
    <row r="8" spans="2:29" ht="30" customHeight="1" x14ac:dyDescent="0.3">
      <c r="B8" s="37" t="str">
        <f>'IMP1'!A7</f>
        <v>Medida mitigación municipal 1</v>
      </c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7"/>
      <c r="S8" s="295"/>
      <c r="T8" s="295"/>
      <c r="U8" s="295"/>
      <c r="V8" s="295"/>
      <c r="W8" s="295"/>
      <c r="X8" s="26"/>
    </row>
    <row r="9" spans="2:29" ht="30" customHeight="1" x14ac:dyDescent="0.3">
      <c r="B9" s="37" t="str">
        <f>'IMP1'!A8</f>
        <v>Medida mitigación municipal 2</v>
      </c>
      <c r="C9" s="295"/>
      <c r="D9" s="295"/>
      <c r="E9" s="295"/>
      <c r="F9" s="295"/>
      <c r="G9" s="295"/>
      <c r="H9" s="295"/>
      <c r="I9" s="295"/>
      <c r="J9" s="295"/>
      <c r="K9" s="295"/>
      <c r="L9" s="295"/>
      <c r="M9" s="295"/>
      <c r="N9" s="295"/>
      <c r="O9" s="295"/>
      <c r="P9" s="295"/>
      <c r="Q9" s="298"/>
      <c r="R9" s="393"/>
      <c r="S9" s="299"/>
      <c r="T9" s="295"/>
      <c r="U9" s="295"/>
      <c r="V9" s="295"/>
      <c r="W9" s="295"/>
      <c r="X9" s="26"/>
    </row>
    <row r="10" spans="2:29" ht="30" customHeight="1" x14ac:dyDescent="0.3">
      <c r="B10" s="37" t="str">
        <f>'IMP1'!A9</f>
        <v>Medida mitigación municipal 3</v>
      </c>
      <c r="C10" s="295"/>
      <c r="D10" s="295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6"/>
      <c r="S10" s="295"/>
      <c r="T10" s="295"/>
      <c r="U10" s="295"/>
      <c r="V10" s="295"/>
      <c r="W10" s="295"/>
      <c r="X10" s="26"/>
    </row>
    <row r="11" spans="2:29" ht="30" customHeight="1" x14ac:dyDescent="0.3">
      <c r="B11" s="33" t="str">
        <f>'IMP1'!A14</f>
        <v>Edificios, equipamientos e instalaciones terciarias (no municipales)</v>
      </c>
      <c r="C11" s="38"/>
      <c r="D11" s="38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</row>
    <row r="12" spans="2:29" ht="30" customHeight="1" x14ac:dyDescent="0.3">
      <c r="B12" s="37" t="str">
        <f>'IMP1'!A11</f>
        <v>Medida mitigación terciaria 1</v>
      </c>
      <c r="C12" s="40"/>
      <c r="D12" s="40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26"/>
    </row>
    <row r="13" spans="2:29" ht="30" customHeight="1" x14ac:dyDescent="0.3">
      <c r="B13" s="37" t="str">
        <f>'IMP1'!A12</f>
        <v>Medida mitigación terciaria 2</v>
      </c>
      <c r="C13" s="40"/>
      <c r="D13" s="40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26"/>
    </row>
    <row r="14" spans="2:29" ht="35.25" customHeight="1" x14ac:dyDescent="0.3">
      <c r="B14" s="37" t="str">
        <f>'IMP1'!A13</f>
        <v>Medida mitigación terciaria 3</v>
      </c>
      <c r="C14" s="40"/>
      <c r="D14" s="40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26"/>
    </row>
    <row r="15" spans="2:29" ht="30" customHeight="1" x14ac:dyDescent="0.3">
      <c r="B15" s="32" t="str">
        <f>'IMP1'!A18</f>
        <v>Edificios residenciales</v>
      </c>
      <c r="C15" s="43"/>
      <c r="D15" s="4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26"/>
    </row>
    <row r="16" spans="2:29" ht="30.75" customHeight="1" x14ac:dyDescent="0.3">
      <c r="B16" s="37" t="str">
        <f>'IMP1'!A15</f>
        <v>Medida mitigación residencial 1</v>
      </c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26"/>
    </row>
    <row r="17" spans="2:24" ht="30" customHeight="1" x14ac:dyDescent="0.35">
      <c r="B17" s="37" t="str">
        <f>'IMP1'!A16</f>
        <v>Medida mitigación residencial 2</v>
      </c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4"/>
      <c r="Q17" s="394"/>
      <c r="R17" s="393"/>
      <c r="S17" s="393"/>
      <c r="T17" s="393"/>
      <c r="U17" s="393"/>
      <c r="V17" s="393"/>
      <c r="W17" s="393"/>
      <c r="X17" s="26"/>
    </row>
    <row r="18" spans="2:24" ht="30" customHeight="1" x14ac:dyDescent="0.35">
      <c r="B18" s="37" t="str">
        <f>'IMP1'!A17</f>
        <v>Medida mitigación residencial 3</v>
      </c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4"/>
      <c r="P18" s="394"/>
      <c r="Q18" s="394"/>
      <c r="R18" s="393"/>
      <c r="S18" s="393"/>
      <c r="T18" s="393"/>
      <c r="U18" s="393"/>
      <c r="V18" s="393"/>
      <c r="W18" s="393"/>
      <c r="X18" s="26"/>
    </row>
    <row r="19" spans="2:24" ht="30" customHeight="1" x14ac:dyDescent="0.3">
      <c r="B19" s="41" t="str">
        <f>'IMP1'!A22</f>
        <v>Industria</v>
      </c>
      <c r="C19" s="43"/>
      <c r="D19" s="4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26"/>
    </row>
    <row r="20" spans="2:24" ht="30" customHeight="1" x14ac:dyDescent="0.3">
      <c r="B20" s="37" t="str">
        <f>'IMP1'!A19</f>
        <v>Medida mitigación Industria 1</v>
      </c>
      <c r="C20" s="40"/>
      <c r="D20" s="40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26"/>
    </row>
    <row r="21" spans="2:24" ht="30" customHeight="1" x14ac:dyDescent="0.3">
      <c r="B21" s="37" t="str">
        <f>'IMP1'!A20</f>
        <v>Medida mitigación Industria 2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</row>
    <row r="22" spans="2:24" ht="30" customHeight="1" x14ac:dyDescent="0.3">
      <c r="B22" s="37" t="str">
        <f>'IMP1'!A21</f>
        <v>Medida mitigación Industria 3</v>
      </c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</row>
    <row r="23" spans="2:24" ht="30" customHeight="1" x14ac:dyDescent="0.3">
      <c r="B23" s="41" t="str">
        <f>'IMP1'!A26</f>
        <v>Transporte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2:24" ht="30" customHeight="1" x14ac:dyDescent="0.3">
      <c r="B24" s="37" t="str">
        <f>'IMP1'!A23</f>
        <v>Medida mitigación transporte 1</v>
      </c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26"/>
    </row>
    <row r="25" spans="2:24" ht="30" customHeight="1" x14ac:dyDescent="0.3">
      <c r="B25" s="37" t="str">
        <f>'IMP1'!A24</f>
        <v>Medida mitigación transporte 2</v>
      </c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</row>
    <row r="26" spans="2:24" ht="30" customHeight="1" x14ac:dyDescent="0.3">
      <c r="B26" s="37" t="str">
        <f>'IMP1'!A25</f>
        <v>Medida mitigación transporte 3</v>
      </c>
      <c r="C26" s="393"/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26"/>
    </row>
    <row r="27" spans="2:24" ht="30" customHeight="1" x14ac:dyDescent="0.3">
      <c r="B27" s="41" t="str">
        <f>'IMP1'!A30</f>
        <v>Producción local de electricidad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2:24" ht="30" customHeight="1" x14ac:dyDescent="0.3">
      <c r="B28" s="37" t="str">
        <f>'IMP1'!A27</f>
        <v>Medida mitigación producción local de electricidad 1</v>
      </c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</row>
    <row r="29" spans="2:24" ht="30" customHeight="1" x14ac:dyDescent="0.3">
      <c r="B29" s="37" t="str">
        <f>'IMP1'!A28</f>
        <v>Medida mitigación producción local de electricidad 2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</row>
    <row r="30" spans="2:24" ht="30" customHeight="1" x14ac:dyDescent="0.3">
      <c r="B30" s="37" t="str">
        <f>'IMP1'!A29</f>
        <v>Medida mitigación producción local de electricidad 3</v>
      </c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</row>
    <row r="31" spans="2:24" ht="30" customHeight="1" x14ac:dyDescent="0.3">
      <c r="B31" s="41" t="str">
        <f>'IMP1'!A34</f>
        <v>Producción zalor-frío local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2:24" ht="30" customHeight="1" x14ac:dyDescent="0.3">
      <c r="B32" s="37" t="str">
        <f>'IMP1'!A31</f>
        <v>Medida mitigación producción calor-frío local 1</v>
      </c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</row>
    <row r="33" spans="2:24" ht="30" customHeight="1" x14ac:dyDescent="0.3">
      <c r="B33" s="37" t="str">
        <f>'IMP1'!A32</f>
        <v>Medida mitigación producción calor-frío local 2</v>
      </c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</row>
    <row r="34" spans="2:24" ht="30" customHeight="1" x14ac:dyDescent="0.3">
      <c r="B34" s="37" t="str">
        <f>'IMP1'!A33</f>
        <v>Medida mitigación producción calor-frío local 3</v>
      </c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</row>
    <row r="35" spans="2:24" ht="30" customHeight="1" x14ac:dyDescent="0.3">
      <c r="B35" s="41" t="str">
        <f>'IMP1'!A38</f>
        <v>Residuos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2:24" ht="30" customHeight="1" x14ac:dyDescent="0.3">
      <c r="B36" s="37" t="str">
        <f>'IMP1'!A35</f>
        <v>Medida mitigación residuos 1</v>
      </c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26"/>
    </row>
    <row r="37" spans="2:24" ht="30" customHeight="1" x14ac:dyDescent="0.3">
      <c r="B37" s="37" t="str">
        <f>'IMP1'!A36</f>
        <v>Medida mitigación residuos 2</v>
      </c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</row>
    <row r="38" spans="2:24" ht="30" customHeight="1" x14ac:dyDescent="0.3">
      <c r="B38" s="37" t="str">
        <f>'IMP1'!A37</f>
        <v>Medida mitigación residuos 3</v>
      </c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26"/>
    </row>
    <row r="39" spans="2:24" ht="30" customHeight="1" x14ac:dyDescent="0.3">
      <c r="B39" s="41" t="str">
        <f>'IMP1'!A42</f>
        <v>Otros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2:24" ht="30" hidden="1" customHeight="1" x14ac:dyDescent="0.3">
      <c r="B40" s="37" t="str">
        <f>'IMP1'!A39</f>
        <v>Medida mitigación otros 1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</row>
    <row r="41" spans="2:24" ht="30" hidden="1" customHeight="1" x14ac:dyDescent="0.3">
      <c r="B41" s="37" t="str">
        <f>'IMP1'!A40</f>
        <v>Medida mitigación otros 2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</row>
    <row r="42" spans="2:24" ht="30" hidden="1" customHeight="1" x14ac:dyDescent="0.3">
      <c r="B42" s="37" t="str">
        <f>'IMP1'!A41</f>
        <v>Medida mitigación otros 3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</row>
    <row r="43" spans="2:24" ht="30" customHeight="1" x14ac:dyDescent="0.3">
      <c r="B43" s="31" t="s">
        <v>412</v>
      </c>
      <c r="C43" s="20">
        <v>2010</v>
      </c>
      <c r="D43" s="20">
        <v>2011</v>
      </c>
      <c r="E43" s="20">
        <v>2012</v>
      </c>
      <c r="F43" s="20">
        <v>2013</v>
      </c>
      <c r="G43" s="20">
        <v>2014</v>
      </c>
      <c r="H43" s="20">
        <v>2015</v>
      </c>
      <c r="I43" s="20">
        <v>2016</v>
      </c>
      <c r="J43" s="20">
        <v>2017</v>
      </c>
      <c r="K43" s="20">
        <v>2018</v>
      </c>
      <c r="L43" s="20">
        <v>2019</v>
      </c>
      <c r="M43" s="20">
        <v>2020</v>
      </c>
      <c r="N43" s="20">
        <v>2021</v>
      </c>
      <c r="O43" s="20">
        <v>2022</v>
      </c>
      <c r="P43" s="20">
        <v>2023</v>
      </c>
      <c r="Q43" s="20">
        <v>2024</v>
      </c>
      <c r="R43" s="20">
        <v>2025</v>
      </c>
      <c r="S43" s="20">
        <v>2026</v>
      </c>
      <c r="T43" s="20">
        <v>2027</v>
      </c>
      <c r="U43" s="20">
        <v>2028</v>
      </c>
      <c r="V43" s="20">
        <v>2029</v>
      </c>
      <c r="W43" s="20">
        <v>2030</v>
      </c>
      <c r="X43" s="24"/>
    </row>
    <row r="44" spans="2:24" ht="30" customHeight="1" x14ac:dyDescent="0.35">
      <c r="B44" s="41" t="str">
        <f>'IMP1'!A47</f>
        <v xml:space="preserve">Edificios 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</row>
    <row r="45" spans="2:24" s="2" customFormat="1" ht="30" customHeight="1" x14ac:dyDescent="0.35">
      <c r="B45" s="37" t="str">
        <f>'IMP1'!A44</f>
        <v>Medida adaptación edificios 1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30"/>
    </row>
    <row r="46" spans="2:24" s="2" customFormat="1" ht="30" customHeight="1" x14ac:dyDescent="0.35">
      <c r="B46" s="37" t="str">
        <f>'IMP1'!A45</f>
        <v>Medida adaptación edificios 2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36"/>
      <c r="R46" s="36"/>
      <c r="S46" s="36"/>
      <c r="T46" s="36"/>
      <c r="U46" s="36"/>
      <c r="V46" s="36"/>
      <c r="W46" s="36"/>
      <c r="X46" s="26"/>
    </row>
    <row r="47" spans="2:24" s="2" customFormat="1" ht="30" customHeight="1" x14ac:dyDescent="0.35">
      <c r="B47" s="37" t="str">
        <f>'IMP1'!A46</f>
        <v>Medida adaptación edificios 3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30"/>
    </row>
    <row r="48" spans="2:24" ht="30" customHeight="1" x14ac:dyDescent="0.35">
      <c r="B48" s="41" t="str">
        <f>'IMP1'!A51</f>
        <v>Transporte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</row>
    <row r="49" spans="2:24" ht="30" customHeight="1" x14ac:dyDescent="0.35">
      <c r="B49" s="37" t="str">
        <f>'IMP1'!A48</f>
        <v>Medida adaptación trasnsporte 1</v>
      </c>
      <c r="C49" s="28"/>
      <c r="D49" s="28"/>
      <c r="E49" s="28"/>
      <c r="F49" s="28"/>
      <c r="G49" s="28"/>
      <c r="H49" s="28"/>
      <c r="I49" s="28"/>
      <c r="J49" s="28"/>
      <c r="K49" s="28"/>
      <c r="L49" s="36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30"/>
    </row>
    <row r="50" spans="2:24" ht="30" customHeight="1" x14ac:dyDescent="0.35">
      <c r="B50" s="37" t="str">
        <f>'IMP1'!A49</f>
        <v>Medida adaptación trasnsporte 2</v>
      </c>
      <c r="C50" s="28"/>
      <c r="D50" s="28"/>
      <c r="E50" s="28"/>
      <c r="F50" s="28"/>
      <c r="G50" s="28"/>
      <c r="H50" s="28"/>
      <c r="I50" s="28"/>
      <c r="J50" s="28"/>
      <c r="K50" s="28"/>
      <c r="L50" s="36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30"/>
    </row>
    <row r="51" spans="2:24" ht="30" customHeight="1" x14ac:dyDescent="0.35">
      <c r="B51" s="37" t="str">
        <f>'IMP1'!A50</f>
        <v>Medida adaptación trasnsporte 3</v>
      </c>
      <c r="C51" s="28"/>
      <c r="D51" s="28"/>
      <c r="E51" s="28"/>
      <c r="F51" s="28"/>
      <c r="G51" s="28"/>
      <c r="H51" s="28"/>
      <c r="I51" s="28"/>
      <c r="J51" s="28"/>
      <c r="K51" s="28"/>
      <c r="L51" s="36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30"/>
    </row>
    <row r="52" spans="2:24" ht="30" customHeight="1" x14ac:dyDescent="0.35">
      <c r="B52" s="41" t="str">
        <f>'IMP1'!A55</f>
        <v>Energía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</row>
    <row r="53" spans="2:24" ht="30" customHeight="1" x14ac:dyDescent="0.35">
      <c r="B53" s="37" t="str">
        <f>'IMP1'!A52</f>
        <v>Medida adaptación energía 1</v>
      </c>
      <c r="C53" s="28"/>
      <c r="D53" s="28"/>
      <c r="E53" s="28"/>
      <c r="F53" s="28"/>
      <c r="G53" s="28"/>
      <c r="H53" s="28"/>
      <c r="I53" s="28"/>
      <c r="J53" s="28"/>
      <c r="K53" s="28"/>
      <c r="L53" s="36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30"/>
    </row>
    <row r="54" spans="2:24" ht="30" customHeight="1" x14ac:dyDescent="0.35">
      <c r="B54" s="37" t="str">
        <f>'IMP1'!A53</f>
        <v>Medida adaptación energía 2</v>
      </c>
      <c r="C54" s="28"/>
      <c r="D54" s="28"/>
      <c r="E54" s="28"/>
      <c r="F54" s="28"/>
      <c r="G54" s="28"/>
      <c r="H54" s="28"/>
      <c r="I54" s="28"/>
      <c r="J54" s="28"/>
      <c r="K54" s="28"/>
      <c r="L54" s="36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30"/>
    </row>
    <row r="55" spans="2:24" ht="30" customHeight="1" x14ac:dyDescent="0.35">
      <c r="B55" s="37" t="str">
        <f>'IMP1'!A54</f>
        <v>Medida adaptación energía 3</v>
      </c>
      <c r="C55" s="28"/>
      <c r="D55" s="28"/>
      <c r="E55" s="28"/>
      <c r="F55" s="28"/>
      <c r="G55" s="28"/>
      <c r="H55" s="28"/>
      <c r="I55" s="28"/>
      <c r="J55" s="28"/>
      <c r="K55" s="28"/>
      <c r="L55" s="36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30"/>
    </row>
    <row r="56" spans="2:24" ht="30" customHeight="1" x14ac:dyDescent="0.35">
      <c r="B56" s="41" t="str">
        <f>'IMP1'!A59</f>
        <v>Agua</v>
      </c>
      <c r="C56" s="30"/>
      <c r="D56" s="30"/>
      <c r="E56" s="30"/>
      <c r="F56" s="30"/>
      <c r="G56" s="30"/>
      <c r="H56" s="30"/>
      <c r="I56" s="30"/>
      <c r="J56" s="30"/>
      <c r="K56" s="30"/>
      <c r="L56" s="26"/>
      <c r="M56" s="30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30"/>
    </row>
    <row r="57" spans="2:24" ht="30" customHeight="1" x14ac:dyDescent="0.35">
      <c r="B57" s="37" t="str">
        <f>'IMP1'!A56</f>
        <v>Medida adaptación agua 1</v>
      </c>
      <c r="C57" s="28"/>
      <c r="D57" s="28"/>
      <c r="E57" s="28"/>
      <c r="F57" s="28"/>
      <c r="G57" s="28"/>
      <c r="H57" s="28"/>
      <c r="I57" s="28"/>
      <c r="J57" s="28"/>
      <c r="K57" s="28"/>
      <c r="L57" s="36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30"/>
    </row>
    <row r="58" spans="2:24" ht="30" customHeight="1" x14ac:dyDescent="0.35">
      <c r="B58" s="37" t="str">
        <f>'IMP1'!A57</f>
        <v>Medida adaptación agua 2</v>
      </c>
      <c r="C58" s="28"/>
      <c r="D58" s="28"/>
      <c r="E58" s="28"/>
      <c r="F58" s="28"/>
      <c r="G58" s="28"/>
      <c r="H58" s="28"/>
      <c r="I58" s="28"/>
      <c r="J58" s="28"/>
      <c r="K58" s="28"/>
      <c r="L58" s="36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30"/>
    </row>
    <row r="59" spans="2:24" ht="30" customHeight="1" x14ac:dyDescent="0.35">
      <c r="B59" s="37" t="str">
        <f>'IMP1'!A58</f>
        <v>Medida adaptación agua 3</v>
      </c>
      <c r="C59" s="28"/>
      <c r="D59" s="28"/>
      <c r="E59" s="28"/>
      <c r="F59" s="28"/>
      <c r="G59" s="28"/>
      <c r="H59" s="28"/>
      <c r="I59" s="28"/>
      <c r="J59" s="28"/>
      <c r="K59" s="28"/>
      <c r="L59" s="36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30"/>
    </row>
    <row r="60" spans="2:24" ht="30" customHeight="1" x14ac:dyDescent="0.35">
      <c r="B60" s="41" t="str">
        <f>'IMP1'!A63</f>
        <v>Residuos</v>
      </c>
      <c r="C60" s="30"/>
      <c r="D60" s="30"/>
      <c r="E60" s="30"/>
      <c r="F60" s="30"/>
      <c r="G60" s="30"/>
      <c r="H60" s="30"/>
      <c r="I60" s="30"/>
      <c r="J60" s="30"/>
      <c r="K60" s="30"/>
      <c r="L60" s="26"/>
      <c r="M60" s="30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30"/>
    </row>
    <row r="61" spans="2:24" ht="30" customHeight="1" x14ac:dyDescent="0.35">
      <c r="B61" s="37" t="str">
        <f>'IMP1'!A60</f>
        <v>Medida adaptación residuos 1</v>
      </c>
      <c r="C61" s="28"/>
      <c r="D61" s="28"/>
      <c r="E61" s="28"/>
      <c r="F61" s="28"/>
      <c r="G61" s="28"/>
      <c r="H61" s="28"/>
      <c r="I61" s="28"/>
      <c r="J61" s="28"/>
      <c r="K61" s="28"/>
      <c r="L61" s="36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30"/>
    </row>
    <row r="62" spans="2:24" ht="30" customHeight="1" x14ac:dyDescent="0.35">
      <c r="B62" s="37" t="str">
        <f>'IMP1'!A61</f>
        <v>Medida adaptación residuos 2</v>
      </c>
      <c r="C62" s="28"/>
      <c r="D62" s="28"/>
      <c r="E62" s="28"/>
      <c r="F62" s="28"/>
      <c r="G62" s="28"/>
      <c r="H62" s="28"/>
      <c r="I62" s="28"/>
      <c r="J62" s="28"/>
      <c r="K62" s="28"/>
      <c r="L62" s="36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30"/>
    </row>
    <row r="63" spans="2:24" ht="30" customHeight="1" x14ac:dyDescent="0.35">
      <c r="B63" s="37" t="str">
        <f>'IMP1'!A62</f>
        <v>Medida adaptación residuos 3</v>
      </c>
      <c r="C63" s="28"/>
      <c r="D63" s="28"/>
      <c r="E63" s="28"/>
      <c r="F63" s="28"/>
      <c r="G63" s="28"/>
      <c r="H63" s="28"/>
      <c r="I63" s="28"/>
      <c r="J63" s="28"/>
      <c r="K63" s="28"/>
      <c r="L63" s="36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30"/>
    </row>
    <row r="64" spans="2:24" ht="30" customHeight="1" x14ac:dyDescent="0.35">
      <c r="B64" s="41" t="str">
        <f>'IMP1'!A67</f>
        <v>Planificación territorial</v>
      </c>
      <c r="C64" s="30"/>
      <c r="D64" s="30"/>
      <c r="E64" s="30"/>
      <c r="F64" s="30"/>
      <c r="G64" s="30"/>
      <c r="H64" s="30"/>
      <c r="I64" s="30"/>
      <c r="J64" s="30"/>
      <c r="K64" s="30"/>
      <c r="L64" s="26"/>
      <c r="M64" s="30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30"/>
    </row>
    <row r="65" spans="2:24" ht="30" customHeight="1" x14ac:dyDescent="0.35">
      <c r="B65" s="37" t="str">
        <f>'IMP1'!A64</f>
        <v>Medida adaptación planificación territorial 1</v>
      </c>
      <c r="C65" s="28"/>
      <c r="D65" s="28"/>
      <c r="E65" s="28"/>
      <c r="F65" s="28"/>
      <c r="G65" s="28"/>
      <c r="H65" s="28"/>
      <c r="I65" s="28"/>
      <c r="J65" s="28"/>
      <c r="K65" s="28"/>
      <c r="L65" s="36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30"/>
    </row>
    <row r="66" spans="2:24" ht="30" customHeight="1" x14ac:dyDescent="0.35">
      <c r="B66" s="37" t="str">
        <f>'IMP1'!A65</f>
        <v>Medida adaptación planificación territorial 2</v>
      </c>
      <c r="C66" s="28"/>
      <c r="D66" s="28"/>
      <c r="E66" s="28"/>
      <c r="F66" s="28"/>
      <c r="G66" s="28"/>
      <c r="H66" s="28"/>
      <c r="I66" s="28"/>
      <c r="J66" s="28"/>
      <c r="K66" s="28"/>
      <c r="L66" s="36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30"/>
    </row>
    <row r="67" spans="2:24" ht="30" customHeight="1" x14ac:dyDescent="0.35">
      <c r="B67" s="37" t="str">
        <f>'IMP1'!A66</f>
        <v>Medida adaptación planificación territorial 3</v>
      </c>
      <c r="C67" s="28"/>
      <c r="D67" s="28"/>
      <c r="E67" s="28"/>
      <c r="F67" s="28"/>
      <c r="G67" s="28"/>
      <c r="H67" s="28"/>
      <c r="I67" s="28"/>
      <c r="J67" s="28"/>
      <c r="K67" s="28"/>
      <c r="L67" s="36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30"/>
    </row>
    <row r="68" spans="2:24" ht="30" customHeight="1" x14ac:dyDescent="0.35">
      <c r="B68" s="41" t="str">
        <f>'IMP1'!A71</f>
        <v>Agricultura y silvicultura</v>
      </c>
      <c r="C68" s="30"/>
      <c r="D68" s="30"/>
      <c r="E68" s="30"/>
      <c r="F68" s="30"/>
      <c r="G68" s="30"/>
      <c r="H68" s="30"/>
      <c r="I68" s="30"/>
      <c r="J68" s="30"/>
      <c r="K68" s="30"/>
      <c r="L68" s="26"/>
      <c r="M68" s="30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30"/>
    </row>
    <row r="69" spans="2:24" ht="30" customHeight="1" x14ac:dyDescent="0.35">
      <c r="B69" s="37" t="str">
        <f>'IMP1'!A68</f>
        <v>Medida adaptación agricultura y silvicultura 1</v>
      </c>
      <c r="C69" s="28"/>
      <c r="D69" s="28"/>
      <c r="E69" s="28"/>
      <c r="F69" s="28"/>
      <c r="G69" s="28"/>
      <c r="H69" s="28"/>
      <c r="I69" s="28"/>
      <c r="J69" s="28"/>
      <c r="K69" s="28"/>
      <c r="L69" s="36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30"/>
    </row>
    <row r="70" spans="2:24" ht="30" customHeight="1" x14ac:dyDescent="0.35">
      <c r="B70" s="37" t="str">
        <f>'IMP1'!A69</f>
        <v>Medida adaptación agricultura y silvicultura 2</v>
      </c>
      <c r="C70" s="28"/>
      <c r="D70" s="28"/>
      <c r="E70" s="28"/>
      <c r="F70" s="28"/>
      <c r="G70" s="28"/>
      <c r="H70" s="28"/>
      <c r="I70" s="28"/>
      <c r="J70" s="28"/>
      <c r="K70" s="28"/>
      <c r="L70" s="36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30"/>
    </row>
    <row r="71" spans="2:24" ht="30" customHeight="1" x14ac:dyDescent="0.35">
      <c r="B71" s="37" t="str">
        <f>'IMP1'!A70</f>
        <v>Medida adaptación agricultura y silvicultura 3</v>
      </c>
      <c r="C71" s="28"/>
      <c r="D71" s="28"/>
      <c r="E71" s="28"/>
      <c r="F71" s="28"/>
      <c r="G71" s="28"/>
      <c r="H71" s="28"/>
      <c r="I71" s="28"/>
      <c r="J71" s="28"/>
      <c r="K71" s="28"/>
      <c r="L71" s="36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30"/>
    </row>
    <row r="72" spans="2:24" ht="30" customHeight="1" x14ac:dyDescent="0.35">
      <c r="B72" s="41" t="str">
        <f>'IMP1'!A75</f>
        <v>Medioambiente y biodiversidad</v>
      </c>
      <c r="C72" s="30"/>
      <c r="D72" s="30"/>
      <c r="E72" s="30"/>
      <c r="F72" s="30"/>
      <c r="G72" s="30"/>
      <c r="H72" s="30"/>
      <c r="I72" s="30"/>
      <c r="J72" s="30"/>
      <c r="K72" s="30"/>
      <c r="L72" s="26"/>
      <c r="M72" s="30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30"/>
    </row>
    <row r="73" spans="2:24" ht="30" customHeight="1" x14ac:dyDescent="0.3">
      <c r="B73" s="37" t="str">
        <f>'IMP1'!A72</f>
        <v>Medida adaptación medioambiente y biodiversidad 1</v>
      </c>
      <c r="C73" s="393"/>
      <c r="D73" s="393"/>
      <c r="E73" s="393"/>
      <c r="F73" s="393"/>
      <c r="G73" s="393"/>
      <c r="H73" s="393"/>
      <c r="I73" s="393"/>
      <c r="J73" s="393"/>
      <c r="K73" s="393"/>
      <c r="L73" s="393"/>
      <c r="M73" s="393"/>
      <c r="N73" s="393"/>
      <c r="O73" s="393"/>
      <c r="P73" s="393"/>
      <c r="Q73" s="393"/>
      <c r="R73" s="393"/>
      <c r="S73" s="393"/>
      <c r="T73" s="393"/>
      <c r="U73" s="393"/>
      <c r="V73" s="393"/>
      <c r="W73" s="393"/>
      <c r="X73" s="26"/>
    </row>
    <row r="74" spans="2:24" ht="30" customHeight="1" x14ac:dyDescent="0.35">
      <c r="B74" s="37" t="str">
        <f>'IMP1'!A73</f>
        <v>Medida adaptación medioambiente y biodiversidad 2</v>
      </c>
      <c r="C74" s="393"/>
      <c r="D74" s="393"/>
      <c r="E74" s="393"/>
      <c r="F74" s="393"/>
      <c r="G74" s="393"/>
      <c r="H74" s="393"/>
      <c r="I74" s="393"/>
      <c r="J74" s="393"/>
      <c r="K74" s="393"/>
      <c r="L74" s="393"/>
      <c r="M74" s="393"/>
      <c r="N74" s="393"/>
      <c r="O74" s="393"/>
      <c r="P74" s="393"/>
      <c r="Q74" s="393"/>
      <c r="R74" s="393"/>
      <c r="S74" s="393"/>
      <c r="T74" s="393"/>
      <c r="U74" s="393"/>
      <c r="V74" s="393"/>
      <c r="W74" s="393"/>
      <c r="X74" s="30"/>
    </row>
    <row r="75" spans="2:24" ht="30" customHeight="1" x14ac:dyDescent="0.35">
      <c r="B75" s="37" t="str">
        <f>'IMP1'!A74</f>
        <v>Medida adaptación medioambiente y biodiversidad 3</v>
      </c>
      <c r="C75" s="394"/>
      <c r="D75" s="394"/>
      <c r="E75" s="394"/>
      <c r="F75" s="394"/>
      <c r="G75" s="394"/>
      <c r="H75" s="394"/>
      <c r="I75" s="394"/>
      <c r="J75" s="394"/>
      <c r="K75" s="394"/>
      <c r="L75" s="395"/>
      <c r="M75" s="394"/>
      <c r="N75" s="394"/>
      <c r="O75" s="394"/>
      <c r="P75" s="394"/>
      <c r="Q75" s="394"/>
      <c r="R75" s="394"/>
      <c r="S75" s="394"/>
      <c r="T75" s="394"/>
      <c r="U75" s="394"/>
      <c r="V75" s="394"/>
      <c r="W75" s="394"/>
      <c r="X75" s="30"/>
    </row>
    <row r="76" spans="2:24" ht="30" customHeight="1" x14ac:dyDescent="0.35">
      <c r="B76" s="41" t="str">
        <f>'IMP1'!A79</f>
        <v>Salud</v>
      </c>
      <c r="C76" s="30"/>
      <c r="D76" s="30"/>
      <c r="E76" s="30"/>
      <c r="F76" s="30"/>
      <c r="G76" s="30"/>
      <c r="H76" s="30"/>
      <c r="I76" s="30"/>
      <c r="J76" s="30"/>
      <c r="K76" s="30"/>
      <c r="L76" s="26"/>
      <c r="M76" s="30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30"/>
    </row>
    <row r="77" spans="2:24" ht="30" customHeight="1" x14ac:dyDescent="0.35">
      <c r="B77" s="37" t="str">
        <f>'IMP1'!A76</f>
        <v>Medida adaptación salud 1</v>
      </c>
      <c r="C77" s="28"/>
      <c r="D77" s="28"/>
      <c r="E77" s="28"/>
      <c r="F77" s="28"/>
      <c r="G77" s="28"/>
      <c r="H77" s="28"/>
      <c r="I77" s="28"/>
      <c r="J77" s="28"/>
      <c r="K77" s="28"/>
      <c r="L77" s="36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30"/>
    </row>
    <row r="78" spans="2:24" ht="30" customHeight="1" x14ac:dyDescent="0.35">
      <c r="B78" s="37" t="str">
        <f>'IMP1'!A77</f>
        <v>Medida adaptación salud 2</v>
      </c>
      <c r="C78" s="28"/>
      <c r="D78" s="28"/>
      <c r="E78" s="28"/>
      <c r="F78" s="28"/>
      <c r="G78" s="28"/>
      <c r="H78" s="28"/>
      <c r="I78" s="28"/>
      <c r="J78" s="28"/>
      <c r="K78" s="28"/>
      <c r="L78" s="36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30"/>
    </row>
    <row r="79" spans="2:24" ht="30" customHeight="1" x14ac:dyDescent="0.35">
      <c r="B79" s="37" t="str">
        <f>'IMP1'!A78</f>
        <v>Medida adaptación salud 3</v>
      </c>
      <c r="C79" s="28"/>
      <c r="D79" s="28"/>
      <c r="E79" s="28"/>
      <c r="F79" s="28"/>
      <c r="G79" s="28"/>
      <c r="H79" s="28"/>
      <c r="I79" s="28"/>
      <c r="J79" s="28"/>
      <c r="K79" s="28"/>
      <c r="L79" s="36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30"/>
    </row>
    <row r="80" spans="2:24" ht="30" customHeight="1" x14ac:dyDescent="0.35">
      <c r="B80" s="41" t="str">
        <f>'IMP1'!A83</f>
        <v>Protección civil y casos de emergencia</v>
      </c>
      <c r="C80" s="30"/>
      <c r="D80" s="30"/>
      <c r="E80" s="30"/>
      <c r="F80" s="30"/>
      <c r="G80" s="30"/>
      <c r="H80" s="30"/>
      <c r="I80" s="30"/>
      <c r="J80" s="30"/>
      <c r="K80" s="30"/>
      <c r="L80" s="26"/>
      <c r="M80" s="30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30"/>
    </row>
    <row r="81" spans="2:24" ht="30" customHeight="1" x14ac:dyDescent="0.35">
      <c r="B81" s="37" t="str">
        <f>'IMP1'!A80</f>
        <v>Medida adaptación protección civil y casos de emergencia 1</v>
      </c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393"/>
      <c r="P81" s="393"/>
      <c r="Q81" s="393"/>
      <c r="R81" s="393"/>
      <c r="S81" s="393"/>
      <c r="T81" s="393"/>
      <c r="U81" s="393"/>
      <c r="V81" s="393"/>
      <c r="W81" s="393"/>
      <c r="X81" s="30"/>
    </row>
    <row r="82" spans="2:24" ht="30" customHeight="1" x14ac:dyDescent="0.35">
      <c r="B82" s="37" t="str">
        <f>'IMP1'!A81</f>
        <v>Medida adaptación protección civil y casos de emergencia 2</v>
      </c>
      <c r="C82" s="393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  <c r="O82" s="393"/>
      <c r="P82" s="393"/>
      <c r="Q82" s="393"/>
      <c r="R82" s="393"/>
      <c r="S82" s="393"/>
      <c r="T82" s="393"/>
      <c r="U82" s="393"/>
      <c r="V82" s="393"/>
      <c r="W82" s="393"/>
      <c r="X82" s="30"/>
    </row>
    <row r="83" spans="2:24" ht="30" customHeight="1" x14ac:dyDescent="0.35">
      <c r="B83" s="37" t="str">
        <f>'IMP1'!A82</f>
        <v>Medida adaptación protección civil y casos de emergencia 3</v>
      </c>
      <c r="C83" s="393"/>
      <c r="D83" s="393"/>
      <c r="E83" s="393"/>
      <c r="F83" s="393"/>
      <c r="G83" s="393"/>
      <c r="H83" s="393"/>
      <c r="I83" s="393"/>
      <c r="J83" s="393"/>
      <c r="K83" s="393"/>
      <c r="L83" s="393"/>
      <c r="M83" s="393"/>
      <c r="N83" s="393"/>
      <c r="O83" s="393"/>
      <c r="P83" s="393"/>
      <c r="Q83" s="393"/>
      <c r="R83" s="394"/>
      <c r="S83" s="394"/>
      <c r="T83" s="394"/>
      <c r="U83" s="393"/>
      <c r="V83" s="393"/>
      <c r="W83" s="393"/>
      <c r="X83" s="26"/>
    </row>
    <row r="84" spans="2:24" ht="30" customHeight="1" x14ac:dyDescent="0.35">
      <c r="B84" s="41" t="str">
        <f>'IMP1'!A87</f>
        <v>Turismo</v>
      </c>
      <c r="C84" s="30"/>
      <c r="D84" s="30"/>
      <c r="E84" s="30"/>
      <c r="F84" s="30"/>
      <c r="G84" s="30"/>
      <c r="H84" s="30"/>
      <c r="I84" s="30"/>
      <c r="J84" s="30"/>
      <c r="K84" s="30"/>
      <c r="L84" s="26"/>
      <c r="M84" s="30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30"/>
    </row>
    <row r="85" spans="2:24" ht="30" customHeight="1" x14ac:dyDescent="0.35">
      <c r="B85" s="37" t="str">
        <f>'IMP1'!A84</f>
        <v>Medida adaptación salud 1</v>
      </c>
      <c r="C85" s="28"/>
      <c r="D85" s="28"/>
      <c r="E85" s="28"/>
      <c r="F85" s="28"/>
      <c r="G85" s="28"/>
      <c r="H85" s="28"/>
      <c r="I85" s="28"/>
      <c r="J85" s="28"/>
      <c r="K85" s="28"/>
      <c r="L85" s="36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30"/>
    </row>
    <row r="86" spans="2:24" ht="30" customHeight="1" x14ac:dyDescent="0.35">
      <c r="B86" s="37" t="str">
        <f>'IMP1'!A85</f>
        <v>Medida adaptación salud 2</v>
      </c>
      <c r="C86" s="28"/>
      <c r="D86" s="28"/>
      <c r="E86" s="28"/>
      <c r="F86" s="28"/>
      <c r="G86" s="28"/>
      <c r="H86" s="28"/>
      <c r="I86" s="28"/>
      <c r="J86" s="28"/>
      <c r="K86" s="28"/>
      <c r="L86" s="36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30"/>
    </row>
    <row r="87" spans="2:24" ht="30" customHeight="1" x14ac:dyDescent="0.35">
      <c r="B87" s="37" t="str">
        <f>'IMP1'!A86</f>
        <v>Medida adaptación salud 3</v>
      </c>
      <c r="C87" s="28"/>
      <c r="D87" s="28"/>
      <c r="E87" s="28"/>
      <c r="F87" s="28"/>
      <c r="G87" s="28"/>
      <c r="H87" s="28"/>
      <c r="I87" s="28"/>
      <c r="J87" s="28"/>
      <c r="K87" s="28"/>
      <c r="L87" s="36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30"/>
    </row>
    <row r="88" spans="2:24" ht="30" customHeight="1" x14ac:dyDescent="0.35">
      <c r="B88" s="41" t="str">
        <f>'IMP1'!A91</f>
        <v>Educación</v>
      </c>
      <c r="C88" s="30"/>
      <c r="D88" s="30"/>
      <c r="E88" s="30"/>
      <c r="F88" s="30"/>
      <c r="G88" s="30"/>
      <c r="H88" s="30"/>
      <c r="I88" s="30"/>
      <c r="J88" s="30"/>
      <c r="K88" s="30"/>
      <c r="L88" s="26"/>
      <c r="M88" s="30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30"/>
    </row>
    <row r="89" spans="2:24" ht="30" customHeight="1" x14ac:dyDescent="0.35">
      <c r="B89" s="37" t="str">
        <f>'IMP1'!A88</f>
        <v>Medida adaptación educación 1</v>
      </c>
      <c r="C89" s="28"/>
      <c r="D89" s="28"/>
      <c r="E89" s="28"/>
      <c r="F89" s="28"/>
      <c r="G89" s="28"/>
      <c r="H89" s="28"/>
      <c r="I89" s="28"/>
      <c r="J89" s="28"/>
      <c r="K89" s="28"/>
      <c r="L89" s="36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30"/>
    </row>
    <row r="90" spans="2:24" ht="30" customHeight="1" x14ac:dyDescent="0.35">
      <c r="B90" s="37" t="str">
        <f>'IMP1'!A89</f>
        <v>Medida adaptación educación 2</v>
      </c>
      <c r="C90" s="28"/>
      <c r="D90" s="28"/>
      <c r="E90" s="28"/>
      <c r="F90" s="28"/>
      <c r="G90" s="28"/>
      <c r="H90" s="28"/>
      <c r="I90" s="28"/>
      <c r="J90" s="28"/>
      <c r="K90" s="28"/>
      <c r="L90" s="36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30"/>
    </row>
    <row r="91" spans="2:24" ht="30" customHeight="1" x14ac:dyDescent="0.35">
      <c r="B91" s="37" t="str">
        <f>'IMP1'!A90</f>
        <v>Medida adaptación educación 3</v>
      </c>
      <c r="C91" s="28"/>
      <c r="D91" s="28"/>
      <c r="E91" s="28"/>
      <c r="F91" s="28"/>
      <c r="G91" s="28"/>
      <c r="H91" s="28"/>
      <c r="I91" s="28"/>
      <c r="J91" s="28"/>
      <c r="K91" s="28"/>
      <c r="L91" s="36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30"/>
    </row>
    <row r="92" spans="2:24" ht="30" customHeight="1" x14ac:dyDescent="0.35">
      <c r="B92" s="41" t="str">
        <f>'IMP1'!A95</f>
        <v>TICs</v>
      </c>
      <c r="C92" s="30"/>
      <c r="D92" s="30"/>
      <c r="E92" s="30"/>
      <c r="F92" s="30"/>
      <c r="G92" s="30"/>
      <c r="H92" s="30"/>
      <c r="I92" s="30"/>
      <c r="J92" s="30"/>
      <c r="K92" s="30"/>
      <c r="L92" s="26"/>
      <c r="M92" s="30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30"/>
    </row>
    <row r="93" spans="2:24" ht="30" hidden="1" customHeight="1" x14ac:dyDescent="0.35">
      <c r="B93" s="37" t="str">
        <f>'IMP1'!A92</f>
        <v>Medida adaptación TICs 1</v>
      </c>
      <c r="C93" s="28"/>
      <c r="D93" s="28"/>
      <c r="E93" s="28"/>
      <c r="F93" s="28"/>
      <c r="G93" s="28"/>
      <c r="H93" s="28"/>
      <c r="I93" s="28"/>
      <c r="J93" s="28"/>
      <c r="K93" s="28"/>
      <c r="L93" s="36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30"/>
    </row>
    <row r="94" spans="2:24" ht="30" hidden="1" customHeight="1" x14ac:dyDescent="0.35">
      <c r="B94" s="37" t="str">
        <f>'IMP1'!A93</f>
        <v>Medida adaptación TICs 2</v>
      </c>
      <c r="C94" s="28"/>
      <c r="D94" s="28"/>
      <c r="E94" s="28"/>
      <c r="F94" s="28"/>
      <c r="G94" s="28"/>
      <c r="H94" s="28"/>
      <c r="I94" s="28"/>
      <c r="J94" s="28"/>
      <c r="K94" s="28"/>
      <c r="L94" s="36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30"/>
    </row>
    <row r="95" spans="2:24" ht="30" hidden="1" customHeight="1" x14ac:dyDescent="0.35">
      <c r="B95" s="37" t="str">
        <f>'IMP1'!A94</f>
        <v>Medida adaptación TICs 3</v>
      </c>
      <c r="C95" s="28"/>
      <c r="D95" s="28"/>
      <c r="E95" s="28"/>
      <c r="F95" s="28"/>
      <c r="G95" s="28"/>
      <c r="H95" s="28"/>
      <c r="I95" s="28"/>
      <c r="J95" s="28"/>
      <c r="K95" s="28"/>
      <c r="L95" s="36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30"/>
    </row>
    <row r="96" spans="2:24" ht="30" customHeight="1" x14ac:dyDescent="0.3">
      <c r="B96" s="31" t="s">
        <v>419</v>
      </c>
      <c r="C96" s="20">
        <v>2010</v>
      </c>
      <c r="D96" s="20">
        <v>2011</v>
      </c>
      <c r="E96" s="20">
        <v>2012</v>
      </c>
      <c r="F96" s="20">
        <v>2013</v>
      </c>
      <c r="G96" s="20">
        <v>2014</v>
      </c>
      <c r="H96" s="20">
        <v>2015</v>
      </c>
      <c r="I96" s="20">
        <v>2016</v>
      </c>
      <c r="J96" s="20">
        <v>2017</v>
      </c>
      <c r="K96" s="20">
        <v>2018</v>
      </c>
      <c r="L96" s="20">
        <v>2019</v>
      </c>
      <c r="M96" s="20">
        <v>2020</v>
      </c>
      <c r="N96" s="20">
        <v>2021</v>
      </c>
      <c r="O96" s="20">
        <v>2022</v>
      </c>
      <c r="P96" s="20">
        <v>2023</v>
      </c>
      <c r="Q96" s="20">
        <v>2024</v>
      </c>
      <c r="R96" s="20">
        <v>2025</v>
      </c>
      <c r="S96" s="20">
        <v>2026</v>
      </c>
      <c r="T96" s="20">
        <v>2027</v>
      </c>
      <c r="U96" s="20">
        <v>2028</v>
      </c>
      <c r="V96" s="20">
        <v>2029</v>
      </c>
      <c r="W96" s="20">
        <v>2030</v>
      </c>
      <c r="X96" s="24"/>
    </row>
    <row r="97" spans="2:24" ht="30" customHeight="1" x14ac:dyDescent="0.35">
      <c r="B97" s="41" t="str">
        <f>'IMP1'!A100</f>
        <v>Clima</v>
      </c>
      <c r="C97" s="30"/>
      <c r="D97" s="30"/>
      <c r="E97" s="30"/>
      <c r="F97" s="30"/>
      <c r="G97" s="30"/>
      <c r="H97" s="30"/>
      <c r="I97" s="30"/>
      <c r="J97" s="30"/>
      <c r="K97" s="30"/>
      <c r="L97" s="26"/>
      <c r="M97" s="30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30"/>
    </row>
    <row r="98" spans="2:24" ht="30" customHeight="1" x14ac:dyDescent="0.35">
      <c r="B98" s="37" t="str">
        <f>'IMP1'!A97</f>
        <v>Medida pobreza energética clima 1</v>
      </c>
      <c r="C98" s="28"/>
      <c r="D98" s="28"/>
      <c r="E98" s="28"/>
      <c r="F98" s="28"/>
      <c r="G98" s="28"/>
      <c r="H98" s="28"/>
      <c r="I98" s="28"/>
      <c r="J98" s="28"/>
      <c r="K98" s="28"/>
      <c r="L98" s="36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30"/>
    </row>
    <row r="99" spans="2:24" ht="30" customHeight="1" x14ac:dyDescent="0.35">
      <c r="B99" s="37" t="str">
        <f>'IMP1'!A98</f>
        <v>Medida pobreza energética clima 2</v>
      </c>
      <c r="C99" s="28"/>
      <c r="D99" s="28"/>
      <c r="E99" s="28"/>
      <c r="F99" s="28"/>
      <c r="G99" s="28"/>
      <c r="H99" s="28"/>
      <c r="I99" s="28"/>
      <c r="J99" s="28"/>
      <c r="K99" s="28"/>
      <c r="L99" s="36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30"/>
    </row>
    <row r="100" spans="2:24" ht="30" customHeight="1" x14ac:dyDescent="0.35">
      <c r="B100" s="37" t="str">
        <f>'IMP1'!A99</f>
        <v>Medida pobreza energética clima 3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36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30"/>
    </row>
    <row r="101" spans="2:24" ht="30" customHeight="1" x14ac:dyDescent="0.35">
      <c r="B101" s="41" t="str">
        <f>'IMP1'!A104</f>
        <v>Aspectos socio-económicos</v>
      </c>
      <c r="C101" s="30"/>
      <c r="D101" s="30"/>
      <c r="E101" s="30"/>
      <c r="F101" s="30"/>
      <c r="G101" s="30"/>
      <c r="H101" s="30"/>
      <c r="I101" s="30"/>
      <c r="J101" s="30"/>
      <c r="K101" s="30"/>
      <c r="L101" s="26"/>
      <c r="M101" s="30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30"/>
    </row>
    <row r="102" spans="2:24" ht="30" customHeight="1" x14ac:dyDescent="0.35">
      <c r="B102" s="37" t="str">
        <f>'IMP1'!A101</f>
        <v>Medida pobreza energética aspectos socio-económicos 1</v>
      </c>
      <c r="C102" s="394"/>
      <c r="D102" s="394"/>
      <c r="E102" s="394"/>
      <c r="F102" s="394"/>
      <c r="G102" s="394"/>
      <c r="H102" s="394"/>
      <c r="I102" s="394"/>
      <c r="J102" s="394"/>
      <c r="K102" s="394"/>
      <c r="L102" s="395"/>
      <c r="M102" s="394"/>
      <c r="N102" s="394"/>
      <c r="O102" s="394"/>
      <c r="P102" s="393"/>
      <c r="Q102" s="393"/>
      <c r="R102" s="394"/>
      <c r="S102" s="394"/>
      <c r="T102" s="394"/>
      <c r="U102" s="394"/>
      <c r="V102" s="394"/>
      <c r="W102" s="394"/>
      <c r="X102" s="26"/>
    </row>
    <row r="103" spans="2:24" ht="30" customHeight="1" x14ac:dyDescent="0.35">
      <c r="B103" s="37" t="str">
        <f>'IMP1'!A102</f>
        <v>Medida pobreza energética aspectos socio-económicos 2</v>
      </c>
      <c r="C103" s="394"/>
      <c r="D103" s="394"/>
      <c r="E103" s="394"/>
      <c r="F103" s="394"/>
      <c r="G103" s="394"/>
      <c r="H103" s="394"/>
      <c r="I103" s="394"/>
      <c r="J103" s="394"/>
      <c r="K103" s="394"/>
      <c r="L103" s="395"/>
      <c r="M103" s="394"/>
      <c r="N103" s="394"/>
      <c r="O103" s="394"/>
      <c r="P103" s="394"/>
      <c r="Q103" s="394"/>
      <c r="R103" s="394"/>
      <c r="S103" s="394"/>
      <c r="T103" s="394"/>
      <c r="U103" s="394"/>
      <c r="V103" s="394"/>
      <c r="W103" s="394"/>
      <c r="X103" s="30"/>
    </row>
    <row r="104" spans="2:24" ht="30" customHeight="1" x14ac:dyDescent="0.35">
      <c r="B104" s="37" t="str">
        <f>'IMP1'!A103</f>
        <v>Medida pobreza energética aspectos socio-económicos 3</v>
      </c>
      <c r="C104" s="394"/>
      <c r="D104" s="394"/>
      <c r="E104" s="394"/>
      <c r="F104" s="394"/>
      <c r="G104" s="394"/>
      <c r="H104" s="394"/>
      <c r="I104" s="394"/>
      <c r="J104" s="394"/>
      <c r="K104" s="394"/>
      <c r="L104" s="395"/>
      <c r="M104" s="394"/>
      <c r="N104" s="394"/>
      <c r="O104" s="394"/>
      <c r="P104" s="394"/>
      <c r="Q104" s="394"/>
      <c r="R104" s="394"/>
      <c r="S104" s="394"/>
      <c r="T104" s="394"/>
      <c r="U104" s="394"/>
      <c r="V104" s="394"/>
      <c r="W104" s="394"/>
      <c r="X104" s="30"/>
    </row>
    <row r="105" spans="2:24" ht="30" customHeight="1" x14ac:dyDescent="0.35">
      <c r="B105" s="41" t="str">
        <f>'IMP1'!A108</f>
        <v>Equipamiento/habitabilidad</v>
      </c>
      <c r="C105" s="30"/>
      <c r="D105" s="30"/>
      <c r="E105" s="30"/>
      <c r="F105" s="30"/>
      <c r="G105" s="30"/>
      <c r="H105" s="30"/>
      <c r="I105" s="30"/>
      <c r="J105" s="30"/>
      <c r="K105" s="30"/>
      <c r="L105" s="26"/>
      <c r="M105" s="30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30"/>
    </row>
    <row r="106" spans="2:24" ht="30" customHeight="1" x14ac:dyDescent="0.35">
      <c r="B106" s="37" t="str">
        <f>'IMP1'!A105</f>
        <v>Medida pobreza energética equipamiento/habitabilidad 1</v>
      </c>
      <c r="C106" s="28"/>
      <c r="D106" s="28"/>
      <c r="E106" s="28"/>
      <c r="F106" s="28"/>
      <c r="G106" s="28"/>
      <c r="H106" s="28"/>
      <c r="I106" s="28"/>
      <c r="J106" s="28"/>
      <c r="K106" s="28"/>
      <c r="L106" s="36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30"/>
    </row>
    <row r="107" spans="2:24" ht="30" customHeight="1" x14ac:dyDescent="0.35">
      <c r="B107" s="37" t="str">
        <f>'IMP1'!A106</f>
        <v>Medida pobreza energética equipamiento/habitabilidad 2</v>
      </c>
      <c r="C107" s="28"/>
      <c r="D107" s="28"/>
      <c r="E107" s="28"/>
      <c r="F107" s="28"/>
      <c r="G107" s="28"/>
      <c r="H107" s="28"/>
      <c r="I107" s="28"/>
      <c r="J107" s="28"/>
      <c r="K107" s="28"/>
      <c r="L107" s="36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30"/>
    </row>
    <row r="108" spans="2:24" ht="30" customHeight="1" x14ac:dyDescent="0.35">
      <c r="B108" s="37" t="str">
        <f>'IMP1'!A107</f>
        <v>Medida pobreza energética equipamiento/habitabilidad 3</v>
      </c>
      <c r="C108" s="28"/>
      <c r="D108" s="28"/>
      <c r="E108" s="28"/>
      <c r="F108" s="28"/>
      <c r="G108" s="28"/>
      <c r="H108" s="28"/>
      <c r="I108" s="28"/>
      <c r="J108" s="28"/>
      <c r="K108" s="28"/>
      <c r="L108" s="36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30"/>
    </row>
    <row r="109" spans="2:24" ht="30" customHeight="1" x14ac:dyDescent="0.35">
      <c r="B109" s="41" t="str">
        <f>'IMP1'!A108</f>
        <v>Equipamiento/habitabilidad</v>
      </c>
      <c r="C109" s="30"/>
      <c r="D109" s="30"/>
      <c r="E109" s="30"/>
      <c r="F109" s="30"/>
      <c r="G109" s="30"/>
      <c r="H109" s="30"/>
      <c r="I109" s="30"/>
      <c r="J109" s="30"/>
      <c r="K109" s="30"/>
      <c r="L109" s="26"/>
      <c r="M109" s="30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30"/>
    </row>
    <row r="110" spans="2:24" ht="30" customHeight="1" x14ac:dyDescent="0.35">
      <c r="B110" s="37" t="str">
        <f>'IMP1'!A105</f>
        <v>Medida pobreza energética equipamiento/habitabilidad 1</v>
      </c>
      <c r="C110" s="28"/>
      <c r="D110" s="28"/>
      <c r="E110" s="28"/>
      <c r="F110" s="28"/>
      <c r="G110" s="28"/>
      <c r="H110" s="28"/>
      <c r="I110" s="28"/>
      <c r="J110" s="28"/>
      <c r="K110" s="28"/>
      <c r="L110" s="36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30"/>
    </row>
    <row r="111" spans="2:24" ht="30" customHeight="1" x14ac:dyDescent="0.35">
      <c r="B111" s="37" t="str">
        <f>'IMP1'!A106</f>
        <v>Medida pobreza energética equipamiento/habitabilidad 2</v>
      </c>
      <c r="C111" s="28"/>
      <c r="D111" s="28"/>
      <c r="E111" s="28"/>
      <c r="F111" s="28"/>
      <c r="G111" s="28"/>
      <c r="H111" s="28"/>
      <c r="I111" s="28"/>
      <c r="J111" s="28"/>
      <c r="K111" s="28"/>
      <c r="L111" s="36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30"/>
    </row>
    <row r="112" spans="2:24" ht="30" customHeight="1" x14ac:dyDescent="0.35">
      <c r="B112" s="37" t="str">
        <f>'IMP1'!A107</f>
        <v>Medida pobreza energética equipamiento/habitabilidad 3</v>
      </c>
      <c r="C112" s="28"/>
      <c r="D112" s="28"/>
      <c r="E112" s="28"/>
      <c r="F112" s="28"/>
      <c r="G112" s="28"/>
      <c r="H112" s="28"/>
      <c r="I112" s="28"/>
      <c r="J112" s="28"/>
      <c r="K112" s="28"/>
      <c r="L112" s="36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30"/>
    </row>
    <row r="113" spans="2:24" ht="30" customHeight="1" x14ac:dyDescent="0.35">
      <c r="B113" s="41" t="str">
        <f>'IMP1'!A112</f>
        <v>Movilidad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26"/>
      <c r="M113" s="30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30"/>
    </row>
    <row r="114" spans="2:24" ht="30" customHeight="1" x14ac:dyDescent="0.35">
      <c r="B114" s="37" t="str">
        <f>'IMP1'!A109</f>
        <v>Medida pobreza energética movilidad 1</v>
      </c>
      <c r="C114" s="28"/>
      <c r="D114" s="28"/>
      <c r="E114" s="28"/>
      <c r="F114" s="28"/>
      <c r="G114" s="28"/>
      <c r="H114" s="28"/>
      <c r="I114" s="28"/>
      <c r="J114" s="28"/>
      <c r="K114" s="28"/>
      <c r="L114" s="36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30"/>
    </row>
    <row r="115" spans="2:24" ht="30" customHeight="1" x14ac:dyDescent="0.35">
      <c r="B115" s="37" t="str">
        <f>'IMP1'!A110</f>
        <v>Medida pobreza energética movilidad 2</v>
      </c>
      <c r="C115" s="28"/>
      <c r="D115" s="28"/>
      <c r="E115" s="28"/>
      <c r="F115" s="28"/>
      <c r="G115" s="28"/>
      <c r="H115" s="28"/>
      <c r="I115" s="28"/>
      <c r="J115" s="28"/>
      <c r="K115" s="28"/>
      <c r="L115" s="36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30"/>
    </row>
    <row r="116" spans="2:24" ht="30" customHeight="1" x14ac:dyDescent="0.35">
      <c r="B116" s="37" t="str">
        <f>'IMP1'!A111</f>
        <v>Medida pobreza energética movilidad 3</v>
      </c>
      <c r="C116" s="28"/>
      <c r="D116" s="28"/>
      <c r="E116" s="28"/>
      <c r="F116" s="28"/>
      <c r="G116" s="28"/>
      <c r="H116" s="28"/>
      <c r="I116" s="28"/>
      <c r="J116" s="28"/>
      <c r="K116" s="28"/>
      <c r="L116" s="36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30"/>
    </row>
    <row r="117" spans="2:24" ht="30" customHeight="1" x14ac:dyDescent="0.35">
      <c r="B117" s="41" t="str">
        <f>'IMP1'!A116</f>
        <v>Marco político y regulatorio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26"/>
      <c r="M117" s="30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30"/>
    </row>
    <row r="118" spans="2:24" ht="30" customHeight="1" x14ac:dyDescent="0.35">
      <c r="B118" s="37" t="str">
        <f>'IMP1'!A113</f>
        <v>Medida pobreza energética marco político y regulatorio 1</v>
      </c>
      <c r="C118" s="28"/>
      <c r="D118" s="28"/>
      <c r="E118" s="28"/>
      <c r="F118" s="28"/>
      <c r="G118" s="28"/>
      <c r="H118" s="28"/>
      <c r="I118" s="28"/>
      <c r="J118" s="28"/>
      <c r="K118" s="28"/>
      <c r="L118" s="36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30"/>
    </row>
    <row r="119" spans="2:24" ht="30" customHeight="1" x14ac:dyDescent="0.35">
      <c r="B119" s="37" t="str">
        <f>'IMP1'!A114</f>
        <v>Medida pobreza energética marco político y regulatorio 2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36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30"/>
    </row>
    <row r="120" spans="2:24" ht="30" customHeight="1" x14ac:dyDescent="0.35">
      <c r="B120" s="37" t="str">
        <f>'IMP1'!A115</f>
        <v>Medida pobreza energética marco político y regulatorio 3</v>
      </c>
      <c r="C120" s="28"/>
      <c r="D120" s="28"/>
      <c r="E120" s="28"/>
      <c r="F120" s="28"/>
      <c r="G120" s="28"/>
      <c r="H120" s="28"/>
      <c r="I120" s="28"/>
      <c r="J120" s="28"/>
      <c r="K120" s="28"/>
      <c r="L120" s="36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30"/>
    </row>
    <row r="121" spans="2:24" ht="30" customHeight="1" x14ac:dyDescent="0.35">
      <c r="B121" s="41" t="str">
        <f>'IMP1'!A120</f>
        <v>Participación / concienciación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26"/>
      <c r="M121" s="30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30"/>
    </row>
    <row r="122" spans="2:24" ht="30" customHeight="1" x14ac:dyDescent="0.35">
      <c r="B122" s="37" t="str">
        <f>'IMP1'!A117</f>
        <v>Medida pobreza energética participación / concienciación 1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36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30"/>
    </row>
    <row r="123" spans="2:24" ht="30" customHeight="1" x14ac:dyDescent="0.35">
      <c r="B123" s="37" t="str">
        <f>'IMP1'!A118</f>
        <v>Medida pobreza energética participación / concienciación 2</v>
      </c>
      <c r="C123" s="28"/>
      <c r="D123" s="28"/>
      <c r="E123" s="28"/>
      <c r="F123" s="28"/>
      <c r="G123" s="28"/>
      <c r="H123" s="28"/>
      <c r="I123" s="28"/>
      <c r="J123" s="28"/>
      <c r="K123" s="28"/>
      <c r="L123" s="36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30"/>
    </row>
    <row r="124" spans="2:24" ht="30" customHeight="1" x14ac:dyDescent="0.35">
      <c r="B124" s="37" t="str">
        <f>'IMP1'!A119</f>
        <v>Medida pobreza energética participación / concienciación 3</v>
      </c>
      <c r="C124" s="28"/>
      <c r="D124" s="28"/>
      <c r="E124" s="28"/>
      <c r="F124" s="28"/>
      <c r="G124" s="28"/>
      <c r="H124" s="28"/>
      <c r="I124" s="28"/>
      <c r="J124" s="28"/>
      <c r="K124" s="28"/>
      <c r="L124" s="36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30"/>
    </row>
    <row r="125" spans="2:24" ht="30" customHeight="1" x14ac:dyDescent="0.35">
      <c r="B125" s="46"/>
      <c r="C125" s="30"/>
      <c r="D125" s="30"/>
      <c r="E125" s="30"/>
      <c r="F125" s="30"/>
      <c r="G125" s="30"/>
      <c r="H125" s="30"/>
      <c r="I125" s="30"/>
      <c r="J125" s="30"/>
      <c r="K125" s="30"/>
      <c r="L125" s="26"/>
      <c r="M125" s="30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30"/>
    </row>
    <row r="126" spans="2:24" ht="30" customHeight="1" x14ac:dyDescent="0.35">
      <c r="B126" s="46"/>
      <c r="C126" s="48"/>
      <c r="D126" s="30" t="s">
        <v>420</v>
      </c>
      <c r="E126" s="30"/>
      <c r="F126" s="30"/>
      <c r="G126" s="30"/>
      <c r="H126" s="30"/>
      <c r="I126" s="30"/>
      <c r="J126" s="30"/>
      <c r="K126" s="30"/>
      <c r="L126" s="26"/>
      <c r="M126" s="30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30"/>
    </row>
    <row r="127" spans="2:24" ht="30" customHeight="1" x14ac:dyDescent="0.35">
      <c r="B127" s="46"/>
      <c r="C127" s="49"/>
      <c r="D127" s="30" t="s">
        <v>421</v>
      </c>
      <c r="E127" s="30"/>
      <c r="F127" s="30"/>
      <c r="G127" s="30"/>
      <c r="H127" s="30"/>
      <c r="I127" s="30"/>
      <c r="J127" s="30"/>
      <c r="K127" s="30"/>
      <c r="L127" s="26"/>
      <c r="M127" s="30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30"/>
    </row>
    <row r="128" spans="2:24" ht="30" customHeight="1" x14ac:dyDescent="0.35">
      <c r="B128" s="46"/>
      <c r="C128" s="50"/>
      <c r="D128" s="30" t="s">
        <v>422</v>
      </c>
      <c r="E128" s="30"/>
      <c r="F128" s="30"/>
      <c r="G128" s="30"/>
      <c r="H128" s="30"/>
      <c r="I128" s="30"/>
      <c r="J128" s="30"/>
      <c r="K128" s="30"/>
      <c r="L128" s="26"/>
      <c r="M128" s="30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30"/>
    </row>
    <row r="129" spans="2:24" ht="30" customHeight="1" x14ac:dyDescent="0.35">
      <c r="B129" s="46"/>
      <c r="C129" s="30"/>
      <c r="D129" s="30"/>
      <c r="E129" s="30"/>
      <c r="F129" s="30"/>
      <c r="G129" s="30"/>
      <c r="H129" s="30"/>
      <c r="I129" s="30"/>
      <c r="J129" s="30"/>
      <c r="K129" s="30"/>
      <c r="L129" s="26"/>
      <c r="M129" s="30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30"/>
    </row>
    <row r="130" spans="2:24" ht="30" customHeight="1" x14ac:dyDescent="0.35">
      <c r="B130" s="46"/>
      <c r="C130" s="30"/>
      <c r="D130" s="30"/>
      <c r="E130" s="30"/>
      <c r="F130" s="30"/>
      <c r="G130" s="30"/>
      <c r="H130" s="30"/>
      <c r="I130" s="30"/>
      <c r="J130" s="30"/>
      <c r="K130" s="30"/>
      <c r="L130" s="26"/>
      <c r="M130" s="30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30"/>
    </row>
    <row r="131" spans="2:24" ht="30" customHeight="1" x14ac:dyDescent="0.35">
      <c r="B131" s="46"/>
      <c r="C131" s="30"/>
      <c r="D131" s="30"/>
      <c r="E131" s="30"/>
      <c r="F131" s="30"/>
      <c r="G131" s="30"/>
      <c r="H131" s="30"/>
      <c r="I131" s="30"/>
      <c r="J131" s="30"/>
      <c r="K131" s="30"/>
      <c r="L131" s="26"/>
      <c r="M131" s="30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30"/>
    </row>
    <row r="132" spans="2:24" ht="30" customHeight="1" x14ac:dyDescent="0.35">
      <c r="B132" s="46"/>
      <c r="C132" s="30"/>
      <c r="D132" s="30"/>
      <c r="E132" s="30"/>
      <c r="F132" s="30"/>
      <c r="G132" s="30"/>
      <c r="H132" s="30"/>
      <c r="I132" s="30"/>
      <c r="J132" s="30"/>
      <c r="K132" s="30"/>
      <c r="L132" s="26"/>
      <c r="M132" s="30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30"/>
    </row>
    <row r="133" spans="2:24" ht="30" customHeight="1" x14ac:dyDescent="0.35">
      <c r="B133" s="46"/>
      <c r="C133" s="30"/>
      <c r="D133" s="30"/>
      <c r="E133" s="30"/>
      <c r="F133" s="30"/>
      <c r="G133" s="30"/>
      <c r="H133" s="30"/>
      <c r="I133" s="30"/>
      <c r="J133" s="30"/>
      <c r="K133" s="30"/>
      <c r="L133" s="26"/>
      <c r="M133" s="30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30"/>
    </row>
    <row r="134" spans="2:24" ht="30" customHeight="1" x14ac:dyDescent="0.35">
      <c r="B134" s="46"/>
      <c r="C134" s="30"/>
      <c r="D134" s="30"/>
      <c r="E134" s="30"/>
      <c r="F134" s="30"/>
      <c r="G134" s="30"/>
      <c r="H134" s="30"/>
      <c r="I134" s="30"/>
      <c r="J134" s="30"/>
      <c r="K134" s="30"/>
      <c r="L134" s="26"/>
      <c r="M134" s="30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30"/>
    </row>
    <row r="135" spans="2:24" ht="30" customHeight="1" x14ac:dyDescent="0.35">
      <c r="B135" s="46"/>
      <c r="C135" s="30"/>
      <c r="D135" s="30"/>
      <c r="E135" s="30"/>
      <c r="F135" s="30"/>
      <c r="G135" s="30"/>
      <c r="H135" s="30"/>
      <c r="I135" s="30"/>
      <c r="J135" s="30"/>
      <c r="K135" s="30"/>
      <c r="L135" s="26"/>
      <c r="M135" s="30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30"/>
    </row>
    <row r="136" spans="2:24" ht="30" customHeight="1" x14ac:dyDescent="0.35">
      <c r="B136" s="46"/>
      <c r="C136" s="30"/>
      <c r="D136" s="30"/>
      <c r="E136" s="30"/>
      <c r="F136" s="30"/>
      <c r="G136" s="30"/>
      <c r="H136" s="30"/>
      <c r="I136" s="30"/>
      <c r="J136" s="30"/>
      <c r="K136" s="30"/>
      <c r="L136" s="26"/>
      <c r="M136" s="30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30"/>
    </row>
    <row r="137" spans="2:24" ht="30" customHeight="1" x14ac:dyDescent="0.35">
      <c r="B137" s="46"/>
      <c r="C137" s="30"/>
      <c r="D137" s="30"/>
      <c r="E137" s="30"/>
      <c r="F137" s="30"/>
      <c r="G137" s="30"/>
      <c r="H137" s="30"/>
      <c r="I137" s="30"/>
      <c r="J137" s="30"/>
      <c r="K137" s="30"/>
      <c r="L137" s="26"/>
      <c r="M137" s="30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30"/>
    </row>
    <row r="138" spans="2:24" ht="30" customHeight="1" x14ac:dyDescent="0.35">
      <c r="B138" s="46"/>
      <c r="C138" s="30"/>
      <c r="D138" s="30"/>
      <c r="E138" s="30"/>
      <c r="F138" s="30"/>
      <c r="G138" s="30"/>
      <c r="H138" s="30"/>
      <c r="I138" s="30"/>
      <c r="J138" s="30"/>
      <c r="K138" s="30"/>
      <c r="L138" s="26"/>
      <c r="M138" s="30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30"/>
    </row>
    <row r="139" spans="2:24" ht="30" customHeight="1" x14ac:dyDescent="0.35">
      <c r="B139" s="46"/>
      <c r="C139" s="30"/>
      <c r="D139" s="30"/>
      <c r="E139" s="30"/>
      <c r="F139" s="30"/>
      <c r="G139" s="30"/>
      <c r="H139" s="30"/>
      <c r="I139" s="30"/>
      <c r="J139" s="30"/>
      <c r="K139" s="30"/>
      <c r="L139" s="26"/>
      <c r="M139" s="30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30"/>
    </row>
    <row r="140" spans="2:24" ht="30" customHeight="1" x14ac:dyDescent="0.35">
      <c r="B140" s="46"/>
      <c r="C140" s="30"/>
      <c r="D140" s="30"/>
      <c r="E140" s="30"/>
      <c r="F140" s="30"/>
      <c r="G140" s="30"/>
      <c r="H140" s="30"/>
      <c r="I140" s="30"/>
      <c r="J140" s="30"/>
      <c r="K140" s="30"/>
      <c r="L140" s="26"/>
      <c r="M140" s="30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30"/>
    </row>
    <row r="141" spans="2:24" ht="30" customHeight="1" x14ac:dyDescent="0.35">
      <c r="B141" s="46"/>
      <c r="C141" s="30"/>
      <c r="D141" s="30"/>
      <c r="E141" s="30"/>
      <c r="F141" s="30"/>
      <c r="G141" s="30"/>
      <c r="H141" s="30"/>
      <c r="I141" s="30"/>
      <c r="J141" s="30"/>
      <c r="K141" s="30"/>
      <c r="L141" s="26"/>
      <c r="M141" s="30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30"/>
    </row>
    <row r="142" spans="2:24" ht="30" customHeight="1" x14ac:dyDescent="0.35">
      <c r="B142" s="46"/>
      <c r="C142" s="30"/>
      <c r="D142" s="30"/>
      <c r="E142" s="30"/>
      <c r="F142" s="30"/>
      <c r="G142" s="30"/>
      <c r="H142" s="30"/>
      <c r="I142" s="30"/>
      <c r="J142" s="30"/>
      <c r="K142" s="30"/>
      <c r="L142" s="26"/>
      <c r="M142" s="30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30"/>
    </row>
    <row r="143" spans="2:24" ht="30" customHeight="1" x14ac:dyDescent="0.35">
      <c r="B143" s="46"/>
      <c r="C143" s="30"/>
      <c r="D143" s="30"/>
      <c r="E143" s="30"/>
      <c r="F143" s="30"/>
      <c r="G143" s="30"/>
      <c r="H143" s="30"/>
      <c r="I143" s="30"/>
      <c r="J143" s="30"/>
      <c r="K143" s="30"/>
      <c r="L143" s="26"/>
      <c r="M143" s="30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30"/>
    </row>
    <row r="144" spans="2:24" ht="30" customHeight="1" x14ac:dyDescent="0.35">
      <c r="B144" s="46"/>
      <c r="C144" s="30"/>
      <c r="D144" s="30"/>
      <c r="E144" s="30"/>
      <c r="F144" s="30"/>
      <c r="G144" s="30"/>
      <c r="H144" s="30"/>
      <c r="I144" s="30"/>
      <c r="J144" s="30"/>
      <c r="K144" s="30"/>
      <c r="L144" s="26"/>
      <c r="M144" s="30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30"/>
    </row>
    <row r="145" spans="2:24" ht="30" customHeight="1" x14ac:dyDescent="0.35">
      <c r="B145" s="46"/>
      <c r="C145" s="30"/>
      <c r="D145" s="30"/>
      <c r="E145" s="30"/>
      <c r="F145" s="30"/>
      <c r="G145" s="30"/>
      <c r="H145" s="30"/>
      <c r="I145" s="30"/>
      <c r="J145" s="30"/>
      <c r="K145" s="30"/>
      <c r="L145" s="26"/>
      <c r="M145" s="30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30"/>
    </row>
    <row r="146" spans="2:24" ht="30" customHeight="1" x14ac:dyDescent="0.35">
      <c r="B146" s="46"/>
      <c r="C146" s="30"/>
      <c r="D146" s="30"/>
      <c r="E146" s="30"/>
      <c r="F146" s="30"/>
      <c r="G146" s="30"/>
      <c r="H146" s="30"/>
      <c r="I146" s="30"/>
      <c r="J146" s="30"/>
      <c r="K146" s="30"/>
      <c r="L146" s="26"/>
      <c r="M146" s="30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30"/>
    </row>
    <row r="147" spans="2:24" ht="30" customHeight="1" x14ac:dyDescent="0.35">
      <c r="B147" s="46"/>
      <c r="C147" s="30"/>
      <c r="D147" s="30"/>
      <c r="E147" s="30"/>
      <c r="F147" s="30"/>
      <c r="G147" s="30"/>
      <c r="H147" s="30"/>
      <c r="I147" s="30"/>
      <c r="J147" s="30"/>
      <c r="K147" s="30"/>
      <c r="L147" s="26"/>
      <c r="M147" s="30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30"/>
    </row>
    <row r="148" spans="2:24" ht="30" customHeight="1" x14ac:dyDescent="0.35">
      <c r="B148" s="46"/>
      <c r="C148" s="30"/>
      <c r="D148" s="30"/>
      <c r="E148" s="30"/>
      <c r="F148" s="30"/>
      <c r="G148" s="30"/>
      <c r="H148" s="30"/>
      <c r="I148" s="30"/>
      <c r="J148" s="30"/>
      <c r="K148" s="30"/>
      <c r="L148" s="26"/>
      <c r="M148" s="30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30"/>
    </row>
    <row r="149" spans="2:24" ht="30" customHeight="1" x14ac:dyDescent="0.35">
      <c r="B149" s="46"/>
      <c r="C149" s="30"/>
      <c r="D149" s="30"/>
      <c r="E149" s="30"/>
      <c r="F149" s="30"/>
      <c r="G149" s="30"/>
      <c r="H149" s="30"/>
      <c r="I149" s="30"/>
      <c r="J149" s="30"/>
      <c r="K149" s="30"/>
      <c r="L149" s="26"/>
      <c r="M149" s="30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30"/>
    </row>
    <row r="150" spans="2:24" ht="30" customHeight="1" x14ac:dyDescent="0.35">
      <c r="B150" s="46"/>
      <c r="C150" s="30"/>
      <c r="D150" s="30"/>
      <c r="E150" s="30"/>
      <c r="F150" s="30"/>
      <c r="G150" s="30"/>
      <c r="H150" s="30"/>
      <c r="I150" s="30"/>
      <c r="J150" s="30"/>
      <c r="K150" s="30"/>
      <c r="L150" s="26"/>
      <c r="M150" s="30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30"/>
    </row>
    <row r="151" spans="2:24" ht="30" customHeight="1" x14ac:dyDescent="0.35">
      <c r="B151" s="46"/>
      <c r="C151" s="30"/>
      <c r="D151" s="30"/>
      <c r="E151" s="30"/>
      <c r="F151" s="30"/>
      <c r="G151" s="30"/>
      <c r="H151" s="30"/>
      <c r="I151" s="30"/>
      <c r="J151" s="30"/>
      <c r="K151" s="30"/>
      <c r="L151" s="26"/>
      <c r="M151" s="30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30"/>
    </row>
    <row r="152" spans="2:24" ht="30" customHeight="1" x14ac:dyDescent="0.35">
      <c r="B152" s="46"/>
      <c r="C152" s="30"/>
      <c r="D152" s="30"/>
      <c r="E152" s="30"/>
      <c r="F152" s="30"/>
      <c r="G152" s="30"/>
      <c r="H152" s="30"/>
      <c r="I152" s="30"/>
      <c r="J152" s="30"/>
      <c r="K152" s="30"/>
      <c r="L152" s="26"/>
      <c r="M152" s="30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30"/>
    </row>
    <row r="153" spans="2:24" ht="30" customHeight="1" x14ac:dyDescent="0.35">
      <c r="B153" s="46"/>
      <c r="C153" s="30"/>
      <c r="D153" s="30"/>
      <c r="E153" s="30"/>
      <c r="F153" s="30"/>
      <c r="G153" s="30"/>
      <c r="H153" s="30"/>
      <c r="I153" s="30"/>
      <c r="J153" s="30"/>
      <c r="K153" s="30"/>
      <c r="L153" s="26"/>
      <c r="M153" s="30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30"/>
    </row>
    <row r="154" spans="2:24" ht="30" customHeight="1" x14ac:dyDescent="0.35">
      <c r="B154" s="46"/>
      <c r="C154" s="30"/>
      <c r="D154" s="30"/>
      <c r="E154" s="30"/>
      <c r="F154" s="30"/>
      <c r="G154" s="30"/>
      <c r="H154" s="30"/>
      <c r="I154" s="30"/>
      <c r="J154" s="30"/>
      <c r="K154" s="30"/>
      <c r="L154" s="26"/>
      <c r="M154" s="30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30"/>
    </row>
    <row r="155" spans="2:24" ht="30" customHeight="1" x14ac:dyDescent="0.35">
      <c r="B155" s="46"/>
      <c r="C155" s="30"/>
      <c r="D155" s="30"/>
      <c r="E155" s="30"/>
      <c r="F155" s="30"/>
      <c r="G155" s="30"/>
      <c r="H155" s="30"/>
      <c r="I155" s="30"/>
      <c r="J155" s="30"/>
      <c r="K155" s="30"/>
      <c r="L155" s="26"/>
      <c r="M155" s="30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30"/>
    </row>
    <row r="156" spans="2:24" ht="30" customHeight="1" x14ac:dyDescent="0.35">
      <c r="B156" s="46"/>
      <c r="C156" s="30"/>
      <c r="D156" s="30"/>
      <c r="E156" s="30"/>
      <c r="F156" s="30"/>
      <c r="G156" s="30"/>
      <c r="H156" s="30"/>
      <c r="I156" s="30"/>
      <c r="J156" s="30"/>
      <c r="K156" s="30"/>
      <c r="L156" s="26"/>
      <c r="M156" s="30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30"/>
    </row>
    <row r="157" spans="2:24" ht="30" customHeight="1" x14ac:dyDescent="0.35">
      <c r="B157" s="46"/>
      <c r="C157" s="30"/>
      <c r="D157" s="30"/>
      <c r="E157" s="30"/>
      <c r="F157" s="30"/>
      <c r="G157" s="30"/>
      <c r="H157" s="30"/>
      <c r="I157" s="30"/>
      <c r="J157" s="30"/>
      <c r="K157" s="30"/>
      <c r="L157" s="26"/>
      <c r="M157" s="30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30"/>
    </row>
    <row r="158" spans="2:24" ht="30" customHeight="1" x14ac:dyDescent="0.35">
      <c r="B158" s="46"/>
      <c r="C158" s="30"/>
      <c r="D158" s="30"/>
      <c r="E158" s="30"/>
      <c r="F158" s="30"/>
      <c r="G158" s="30"/>
      <c r="H158" s="30"/>
      <c r="I158" s="30"/>
      <c r="J158" s="30"/>
      <c r="K158" s="30"/>
      <c r="L158" s="26"/>
      <c r="M158" s="30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30"/>
    </row>
    <row r="159" spans="2:24" ht="30" customHeight="1" x14ac:dyDescent="0.35">
      <c r="B159" s="46"/>
      <c r="C159" s="30"/>
      <c r="D159" s="30"/>
      <c r="E159" s="30"/>
      <c r="F159" s="30"/>
      <c r="G159" s="30"/>
      <c r="H159" s="30"/>
      <c r="I159" s="30"/>
      <c r="J159" s="30"/>
      <c r="K159" s="30"/>
      <c r="L159" s="26"/>
      <c r="M159" s="30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30"/>
    </row>
    <row r="160" spans="2:24" ht="30" customHeight="1" x14ac:dyDescent="0.35">
      <c r="B160" s="46"/>
      <c r="C160" s="30"/>
      <c r="D160" s="30"/>
      <c r="E160" s="30"/>
      <c r="F160" s="30"/>
      <c r="G160" s="30"/>
      <c r="H160" s="30"/>
      <c r="I160" s="30"/>
      <c r="J160" s="30"/>
      <c r="K160" s="30"/>
      <c r="L160" s="26"/>
      <c r="M160" s="30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30"/>
    </row>
    <row r="161" spans="2:24" ht="30" customHeight="1" x14ac:dyDescent="0.35">
      <c r="B161" s="46"/>
      <c r="C161" s="30"/>
      <c r="D161" s="30"/>
      <c r="E161" s="30"/>
      <c r="F161" s="30"/>
      <c r="G161" s="30"/>
      <c r="H161" s="30"/>
      <c r="I161" s="30"/>
      <c r="J161" s="30"/>
      <c r="K161" s="30"/>
      <c r="L161" s="26"/>
      <c r="M161" s="30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30"/>
    </row>
    <row r="162" spans="2:24" ht="30" customHeight="1" x14ac:dyDescent="0.35">
      <c r="B162" s="46"/>
      <c r="C162" s="30"/>
      <c r="D162" s="30"/>
      <c r="E162" s="30"/>
      <c r="F162" s="30"/>
      <c r="G162" s="30"/>
      <c r="H162" s="30"/>
      <c r="I162" s="30"/>
      <c r="J162" s="30"/>
      <c r="K162" s="30"/>
      <c r="L162" s="26"/>
      <c r="M162" s="30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30"/>
    </row>
    <row r="163" spans="2:24" ht="30" customHeight="1" x14ac:dyDescent="0.35">
      <c r="B163" s="46"/>
      <c r="C163" s="30"/>
      <c r="D163" s="30"/>
      <c r="E163" s="30"/>
      <c r="F163" s="30"/>
      <c r="G163" s="30"/>
      <c r="H163" s="30"/>
      <c r="I163" s="30"/>
      <c r="J163" s="30"/>
      <c r="K163" s="30"/>
      <c r="L163" s="26"/>
      <c r="M163" s="30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30"/>
    </row>
    <row r="164" spans="2:24" ht="30" customHeight="1" x14ac:dyDescent="0.35">
      <c r="B164" s="46"/>
      <c r="C164" s="30"/>
      <c r="D164" s="30"/>
      <c r="E164" s="30"/>
      <c r="F164" s="30"/>
      <c r="G164" s="30"/>
      <c r="H164" s="30"/>
      <c r="I164" s="30"/>
      <c r="J164" s="30"/>
      <c r="K164" s="30"/>
      <c r="L164" s="26"/>
      <c r="M164" s="30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30"/>
    </row>
    <row r="165" spans="2:24" ht="30" customHeight="1" x14ac:dyDescent="0.35">
      <c r="B165" s="46"/>
      <c r="C165" s="30"/>
      <c r="D165" s="30"/>
      <c r="E165" s="30"/>
      <c r="F165" s="30"/>
      <c r="G165" s="30"/>
      <c r="H165" s="30"/>
      <c r="I165" s="30"/>
      <c r="J165" s="30"/>
      <c r="K165" s="30"/>
      <c r="L165" s="26"/>
      <c r="M165" s="30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30"/>
    </row>
    <row r="166" spans="2:24" ht="30" customHeight="1" x14ac:dyDescent="0.35">
      <c r="B166" s="46"/>
      <c r="C166" s="30"/>
      <c r="D166" s="30"/>
      <c r="E166" s="30"/>
      <c r="F166" s="30"/>
      <c r="G166" s="30"/>
      <c r="H166" s="30"/>
      <c r="I166" s="30"/>
      <c r="J166" s="30"/>
      <c r="K166" s="30"/>
      <c r="L166" s="26"/>
      <c r="M166" s="30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30"/>
    </row>
    <row r="167" spans="2:24" ht="30" customHeight="1" x14ac:dyDescent="0.35">
      <c r="B167" s="46"/>
      <c r="C167" s="30"/>
      <c r="D167" s="30"/>
      <c r="E167" s="30"/>
      <c r="F167" s="30"/>
      <c r="G167" s="30"/>
      <c r="H167" s="30"/>
      <c r="I167" s="30"/>
      <c r="J167" s="30"/>
      <c r="K167" s="30"/>
      <c r="L167" s="26"/>
      <c r="M167" s="30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30"/>
    </row>
    <row r="168" spans="2:24" ht="30" customHeight="1" x14ac:dyDescent="0.35">
      <c r="B168" s="46"/>
      <c r="C168" s="30"/>
      <c r="D168" s="30"/>
      <c r="E168" s="30"/>
      <c r="F168" s="30"/>
      <c r="G168" s="30"/>
      <c r="H168" s="30"/>
      <c r="I168" s="30"/>
      <c r="J168" s="30"/>
      <c r="K168" s="30"/>
      <c r="L168" s="26"/>
      <c r="M168" s="30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30"/>
    </row>
    <row r="169" spans="2:24" ht="30" customHeight="1" x14ac:dyDescent="0.35">
      <c r="B169" s="46"/>
      <c r="C169" s="30"/>
      <c r="D169" s="30"/>
      <c r="E169" s="30"/>
      <c r="F169" s="30"/>
      <c r="G169" s="30"/>
      <c r="H169" s="30"/>
      <c r="I169" s="30"/>
      <c r="J169" s="30"/>
      <c r="K169" s="30"/>
      <c r="L169" s="26"/>
      <c r="M169" s="30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30"/>
    </row>
    <row r="170" spans="2:24" ht="30" customHeight="1" x14ac:dyDescent="0.35">
      <c r="B170" s="46"/>
      <c r="C170" s="30"/>
      <c r="D170" s="30"/>
      <c r="E170" s="30"/>
      <c r="F170" s="30"/>
      <c r="G170" s="30"/>
      <c r="H170" s="30"/>
      <c r="I170" s="30"/>
      <c r="J170" s="30"/>
      <c r="K170" s="30"/>
      <c r="L170" s="26"/>
      <c r="M170" s="30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30"/>
    </row>
    <row r="171" spans="2:24" ht="30" customHeight="1" x14ac:dyDescent="0.35">
      <c r="B171" s="46"/>
      <c r="C171" s="30"/>
      <c r="D171" s="30"/>
      <c r="E171" s="30"/>
      <c r="F171" s="30"/>
      <c r="G171" s="30"/>
      <c r="H171" s="30"/>
      <c r="I171" s="30"/>
      <c r="J171" s="30"/>
      <c r="K171" s="30"/>
      <c r="L171" s="26"/>
      <c r="M171" s="30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30"/>
    </row>
    <row r="172" spans="2:24" ht="30" customHeight="1" x14ac:dyDescent="0.35">
      <c r="B172" s="46"/>
      <c r="C172" s="30"/>
      <c r="D172" s="30"/>
      <c r="E172" s="30"/>
      <c r="F172" s="30"/>
      <c r="G172" s="30"/>
      <c r="H172" s="30"/>
      <c r="I172" s="30"/>
      <c r="J172" s="30"/>
      <c r="K172" s="30"/>
      <c r="L172" s="26"/>
      <c r="M172" s="30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30"/>
    </row>
    <row r="173" spans="2:24" ht="30" customHeight="1" x14ac:dyDescent="0.35">
      <c r="B173" s="46"/>
      <c r="C173" s="30"/>
      <c r="D173" s="30"/>
      <c r="E173" s="30"/>
      <c r="F173" s="30"/>
      <c r="G173" s="30"/>
      <c r="H173" s="30"/>
      <c r="I173" s="30"/>
      <c r="J173" s="30"/>
      <c r="K173" s="30"/>
      <c r="L173" s="26"/>
      <c r="M173" s="30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30"/>
    </row>
    <row r="174" spans="2:24" ht="30" customHeight="1" x14ac:dyDescent="0.35">
      <c r="B174" s="46"/>
      <c r="C174" s="30"/>
      <c r="D174" s="30"/>
      <c r="E174" s="30"/>
      <c r="F174" s="30"/>
      <c r="G174" s="30"/>
      <c r="H174" s="30"/>
      <c r="I174" s="30"/>
      <c r="J174" s="30"/>
      <c r="K174" s="30"/>
      <c r="L174" s="26"/>
      <c r="M174" s="30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30"/>
    </row>
    <row r="175" spans="2:24" ht="30" customHeight="1" x14ac:dyDescent="0.35">
      <c r="B175" s="46"/>
      <c r="C175" s="30"/>
      <c r="D175" s="30"/>
      <c r="E175" s="30"/>
      <c r="F175" s="30"/>
      <c r="G175" s="30"/>
      <c r="H175" s="30"/>
      <c r="I175" s="30"/>
      <c r="J175" s="30"/>
      <c r="K175" s="30"/>
      <c r="L175" s="26"/>
      <c r="M175" s="30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30"/>
    </row>
    <row r="176" spans="2:24" ht="30" customHeight="1" x14ac:dyDescent="0.35">
      <c r="B176" s="46"/>
      <c r="C176" s="30"/>
      <c r="D176" s="30"/>
      <c r="E176" s="30"/>
      <c r="F176" s="30"/>
      <c r="G176" s="30"/>
      <c r="H176" s="30"/>
      <c r="I176" s="30"/>
      <c r="J176" s="30"/>
      <c r="K176" s="30"/>
      <c r="L176" s="26"/>
      <c r="M176" s="30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30"/>
    </row>
    <row r="177" spans="2:24" ht="30" customHeight="1" x14ac:dyDescent="0.35">
      <c r="B177" s="46"/>
      <c r="C177" s="30"/>
      <c r="D177" s="30"/>
      <c r="E177" s="30"/>
      <c r="F177" s="30"/>
      <c r="G177" s="30"/>
      <c r="H177" s="30"/>
      <c r="I177" s="30"/>
      <c r="J177" s="30"/>
      <c r="K177" s="30"/>
      <c r="L177" s="26"/>
      <c r="M177" s="30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30"/>
    </row>
    <row r="178" spans="2:24" ht="30" customHeight="1" x14ac:dyDescent="0.35">
      <c r="B178" s="46"/>
      <c r="C178" s="30"/>
      <c r="D178" s="30"/>
      <c r="E178" s="30"/>
      <c r="F178" s="30"/>
      <c r="G178" s="30"/>
      <c r="H178" s="30"/>
      <c r="I178" s="30"/>
      <c r="J178" s="30"/>
      <c r="K178" s="30"/>
      <c r="L178" s="26"/>
      <c r="M178" s="30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30"/>
    </row>
    <row r="179" spans="2:24" ht="30" customHeight="1" x14ac:dyDescent="0.35">
      <c r="B179" s="46"/>
      <c r="C179" s="30"/>
      <c r="D179" s="30"/>
      <c r="E179" s="30"/>
      <c r="F179" s="30"/>
      <c r="G179" s="30"/>
      <c r="H179" s="30"/>
      <c r="I179" s="30"/>
      <c r="J179" s="30"/>
      <c r="K179" s="30"/>
      <c r="L179" s="26"/>
      <c r="M179" s="30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30"/>
    </row>
    <row r="181" spans="2:24" ht="18" x14ac:dyDescent="0.3">
      <c r="B181" s="467" t="s">
        <v>413</v>
      </c>
      <c r="C181" s="35"/>
      <c r="D181" s="35"/>
      <c r="E181" s="456">
        <v>2012</v>
      </c>
      <c r="F181" s="456">
        <v>2013</v>
      </c>
      <c r="G181" s="456">
        <v>2014</v>
      </c>
      <c r="H181" s="456">
        <v>2015</v>
      </c>
      <c r="I181" s="456">
        <v>2016</v>
      </c>
      <c r="J181" s="456">
        <v>2017</v>
      </c>
      <c r="K181" s="456">
        <v>2018</v>
      </c>
      <c r="L181" s="456">
        <v>2019</v>
      </c>
      <c r="M181" s="456">
        <v>2020</v>
      </c>
      <c r="N181" s="456">
        <v>2021</v>
      </c>
      <c r="O181" s="456">
        <v>2022</v>
      </c>
      <c r="P181" s="456">
        <v>2023</v>
      </c>
      <c r="Q181" s="456">
        <v>2024</v>
      </c>
      <c r="R181" s="456">
        <v>2025</v>
      </c>
      <c r="S181" s="456">
        <v>2026</v>
      </c>
      <c r="T181" s="456">
        <v>2027</v>
      </c>
      <c r="U181" s="456">
        <v>2028</v>
      </c>
      <c r="V181" s="456">
        <v>2029</v>
      </c>
      <c r="W181" s="456">
        <v>2030</v>
      </c>
    </row>
    <row r="182" spans="2:24" ht="18" x14ac:dyDescent="0.3">
      <c r="B182" s="467"/>
      <c r="C182" s="35"/>
      <c r="D182" s="35"/>
      <c r="E182" s="456"/>
      <c r="F182" s="456"/>
      <c r="G182" s="456"/>
      <c r="H182" s="456"/>
      <c r="I182" s="456"/>
      <c r="J182" s="456"/>
      <c r="K182" s="456"/>
      <c r="L182" s="456"/>
      <c r="M182" s="456"/>
      <c r="N182" s="456"/>
      <c r="O182" s="456"/>
      <c r="P182" s="456"/>
      <c r="Q182" s="456"/>
      <c r="R182" s="456"/>
      <c r="S182" s="456"/>
      <c r="T182" s="456"/>
      <c r="U182" s="456"/>
      <c r="V182" s="456"/>
      <c r="W182" s="456"/>
    </row>
    <row r="183" spans="2:24" ht="30" customHeight="1" x14ac:dyDescent="0.35">
      <c r="B183" s="9" t="s">
        <v>414</v>
      </c>
      <c r="C183" s="29"/>
      <c r="D183" s="29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9"/>
      <c r="R183" s="28"/>
      <c r="S183" s="28"/>
      <c r="T183" s="28"/>
      <c r="U183" s="28"/>
      <c r="V183" s="28"/>
      <c r="W183" s="28"/>
    </row>
    <row r="187" spans="2:24" ht="18" x14ac:dyDescent="0.35">
      <c r="U187" s="29"/>
    </row>
  </sheetData>
  <mergeCells count="20">
    <mergeCell ref="W181:W182"/>
    <mergeCell ref="L181:L182"/>
    <mergeCell ref="M181:M182"/>
    <mergeCell ref="N181:N182"/>
    <mergeCell ref="O181:O182"/>
    <mergeCell ref="P181:P182"/>
    <mergeCell ref="Q181:Q182"/>
    <mergeCell ref="R181:R182"/>
    <mergeCell ref="S181:S182"/>
    <mergeCell ref="T181:T182"/>
    <mergeCell ref="U181:U182"/>
    <mergeCell ref="V181:V182"/>
    <mergeCell ref="B181:B182"/>
    <mergeCell ref="K181:K182"/>
    <mergeCell ref="E181:E182"/>
    <mergeCell ref="F181:F182"/>
    <mergeCell ref="G181:G182"/>
    <mergeCell ref="H181:H182"/>
    <mergeCell ref="I181:I182"/>
    <mergeCell ref="J181:J18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A7D8-E8E8-43E9-A07D-A79649EEF8E7}">
  <dimension ref="A1:T35"/>
  <sheetViews>
    <sheetView zoomScale="90" zoomScaleNormal="90" workbookViewId="0">
      <selection activeCell="K24" sqref="K24"/>
    </sheetView>
  </sheetViews>
  <sheetFormatPr baseColWidth="10" defaultRowHeight="14.4" x14ac:dyDescent="0.3"/>
  <cols>
    <col min="1" max="1" width="32.44140625" customWidth="1"/>
    <col min="2" max="9" width="13.77734375" customWidth="1"/>
    <col min="10" max="10" width="13.77734375" style="301" customWidth="1"/>
    <col min="11" max="15" width="13.77734375" customWidth="1"/>
    <col min="16" max="16" width="13.77734375" style="301" customWidth="1"/>
    <col min="18" max="18" width="6.5546875" customWidth="1"/>
    <col min="19" max="19" width="15.5546875" customWidth="1"/>
  </cols>
  <sheetData>
    <row r="1" spans="1:20" ht="30" customHeight="1" x14ac:dyDescent="0.3">
      <c r="A1" t="s">
        <v>455</v>
      </c>
    </row>
    <row r="2" spans="1:20" ht="30" customHeight="1" x14ac:dyDescent="0.3">
      <c r="B2" s="70" t="s">
        <v>448</v>
      </c>
      <c r="C2" s="71" t="s">
        <v>449</v>
      </c>
      <c r="D2" s="476" t="s">
        <v>450</v>
      </c>
    </row>
    <row r="3" spans="1:20" ht="30" customHeight="1" thickBot="1" x14ac:dyDescent="0.35">
      <c r="B3" s="396"/>
      <c r="C3" s="397"/>
      <c r="D3" s="477"/>
    </row>
    <row r="4" spans="1:20" ht="30" customHeight="1" thickBot="1" x14ac:dyDescent="0.35">
      <c r="A4" s="69" t="s">
        <v>446</v>
      </c>
      <c r="B4" s="243"/>
      <c r="C4" s="243"/>
      <c r="D4" s="74">
        <f>C4-B4</f>
        <v>0</v>
      </c>
      <c r="F4" s="423" t="s">
        <v>444</v>
      </c>
      <c r="G4" s="423"/>
    </row>
    <row r="5" spans="1:20" ht="30" customHeight="1" thickBot="1" x14ac:dyDescent="0.35">
      <c r="A5" s="69" t="s">
        <v>447</v>
      </c>
      <c r="B5" s="243"/>
      <c r="C5" s="243"/>
      <c r="D5" s="398">
        <f>C5-B5</f>
        <v>0</v>
      </c>
      <c r="F5" s="423"/>
      <c r="G5" s="423"/>
      <c r="H5" t="s">
        <v>590</v>
      </c>
      <c r="O5" s="300" t="e">
        <f>D5/B5</f>
        <v>#DIV/0!</v>
      </c>
      <c r="P5" t="s">
        <v>395</v>
      </c>
    </row>
    <row r="6" spans="1:20" s="2" customFormat="1" ht="30" customHeight="1" x14ac:dyDescent="0.3">
      <c r="A6" s="239"/>
      <c r="B6" s="400"/>
      <c r="C6" s="400"/>
      <c r="D6" s="400"/>
      <c r="F6" s="226"/>
      <c r="G6" s="226"/>
      <c r="J6" s="305"/>
      <c r="O6" s="401"/>
      <c r="P6" s="402"/>
    </row>
    <row r="7" spans="1:20" x14ac:dyDescent="0.3">
      <c r="A7" t="s">
        <v>584</v>
      </c>
      <c r="D7" s="399"/>
    </row>
    <row r="8" spans="1:20" ht="30" customHeight="1" x14ac:dyDescent="0.3">
      <c r="A8" s="468" t="s">
        <v>343</v>
      </c>
      <c r="B8" s="469" t="s">
        <v>423</v>
      </c>
      <c r="C8" s="470"/>
      <c r="D8" s="470"/>
      <c r="E8" s="470"/>
      <c r="F8" s="470"/>
      <c r="G8" s="470"/>
      <c r="H8" s="470"/>
      <c r="I8" s="471"/>
      <c r="J8" s="472" t="s">
        <v>574</v>
      </c>
      <c r="K8" s="219"/>
      <c r="L8" s="219"/>
      <c r="M8" s="219"/>
      <c r="N8" s="219"/>
      <c r="O8" s="219"/>
      <c r="P8" s="380"/>
    </row>
    <row r="9" spans="1:20" ht="60" customHeight="1" thickBot="1" x14ac:dyDescent="0.35">
      <c r="A9" s="468"/>
      <c r="B9" s="70" t="s">
        <v>425</v>
      </c>
      <c r="C9" s="70" t="s">
        <v>426</v>
      </c>
      <c r="D9" s="70" t="s">
        <v>427</v>
      </c>
      <c r="E9" s="70" t="s">
        <v>428</v>
      </c>
      <c r="F9" s="70" t="s">
        <v>430</v>
      </c>
      <c r="G9" s="70" t="s">
        <v>431</v>
      </c>
      <c r="H9" s="70" t="s">
        <v>429</v>
      </c>
      <c r="I9" s="70" t="s">
        <v>567</v>
      </c>
      <c r="J9" s="473"/>
      <c r="K9" s="201" t="s">
        <v>537</v>
      </c>
      <c r="L9" s="201" t="s">
        <v>539</v>
      </c>
      <c r="M9" s="201" t="s">
        <v>538</v>
      </c>
      <c r="N9" s="201" t="s">
        <v>540</v>
      </c>
      <c r="O9" s="201" t="s">
        <v>541</v>
      </c>
      <c r="P9" s="381"/>
    </row>
    <row r="10" spans="1:20" ht="30" customHeight="1" thickBot="1" x14ac:dyDescent="0.35">
      <c r="A10" s="69" t="s">
        <v>432</v>
      </c>
      <c r="B10" s="221"/>
      <c r="C10" s="221"/>
      <c r="D10" s="221"/>
      <c r="E10" s="221"/>
      <c r="F10" s="221"/>
      <c r="G10" s="221"/>
      <c r="H10" s="221"/>
      <c r="I10" s="221"/>
      <c r="J10" s="302">
        <f>SUM(B10:I10)</f>
        <v>0</v>
      </c>
      <c r="K10" s="222"/>
      <c r="L10" s="220"/>
      <c r="M10" s="220"/>
      <c r="N10" s="220"/>
      <c r="O10" s="220"/>
      <c r="P10" s="382">
        <f>J10+K10+L10+M10+N10+O10</f>
        <v>0</v>
      </c>
      <c r="S10" s="423" t="s">
        <v>585</v>
      </c>
      <c r="T10" s="423"/>
    </row>
    <row r="11" spans="1:20" ht="30" customHeight="1" thickBot="1" x14ac:dyDescent="0.35">
      <c r="A11" s="69" t="s">
        <v>340</v>
      </c>
      <c r="B11" s="221"/>
      <c r="C11" s="221"/>
      <c r="D11" s="221"/>
      <c r="E11" s="221"/>
      <c r="F11" s="221"/>
      <c r="G11" s="221"/>
      <c r="H11" s="221"/>
      <c r="I11" s="221"/>
      <c r="J11" s="302">
        <f>SUM(B11:I11)</f>
        <v>0</v>
      </c>
      <c r="K11" s="223"/>
      <c r="L11" s="221"/>
      <c r="M11" s="221"/>
      <c r="N11" s="221"/>
      <c r="O11" s="221"/>
      <c r="P11" s="382">
        <f>J11+K11+L11+M11+N11+O11</f>
        <v>0</v>
      </c>
      <c r="S11" s="423"/>
      <c r="T11" s="423"/>
    </row>
    <row r="12" spans="1:20" ht="30" customHeight="1" x14ac:dyDescent="0.3">
      <c r="A12" s="69" t="s">
        <v>433</v>
      </c>
      <c r="B12" s="240">
        <f>B10+B11</f>
        <v>0</v>
      </c>
      <c r="C12" s="240">
        <f t="shared" ref="C12:J12" si="0">C10+C11</f>
        <v>0</v>
      </c>
      <c r="D12" s="240">
        <f t="shared" si="0"/>
        <v>0</v>
      </c>
      <c r="E12" s="240">
        <f t="shared" si="0"/>
        <v>0</v>
      </c>
      <c r="F12" s="240">
        <f t="shared" si="0"/>
        <v>0</v>
      </c>
      <c r="G12" s="240">
        <f t="shared" si="0"/>
        <v>0</v>
      </c>
      <c r="H12" s="240">
        <f t="shared" si="0"/>
        <v>0</v>
      </c>
      <c r="I12" s="240">
        <f t="shared" si="0"/>
        <v>0</v>
      </c>
      <c r="J12" s="240">
        <f t="shared" si="0"/>
        <v>0</v>
      </c>
      <c r="K12" s="224"/>
      <c r="L12" s="224"/>
      <c r="M12" s="224"/>
      <c r="N12" s="224"/>
      <c r="O12" s="224"/>
      <c r="P12" s="304">
        <f>P10+P11</f>
        <v>0</v>
      </c>
    </row>
    <row r="13" spans="1:20" s="2" customFormat="1" ht="30" customHeight="1" x14ac:dyDescent="0.3">
      <c r="A13" s="239"/>
      <c r="B13" s="224"/>
      <c r="C13" s="224"/>
      <c r="D13" s="224"/>
      <c r="E13" s="224"/>
      <c r="F13" s="224"/>
      <c r="G13" s="224"/>
      <c r="H13" s="224"/>
      <c r="I13" s="224"/>
      <c r="J13" s="303"/>
      <c r="K13" s="224"/>
      <c r="L13" s="224"/>
      <c r="M13" s="224"/>
      <c r="N13" s="224"/>
      <c r="O13" s="224"/>
      <c r="P13" s="303"/>
    </row>
    <row r="14" spans="1:20" x14ac:dyDescent="0.3">
      <c r="A14" t="s">
        <v>586</v>
      </c>
    </row>
    <row r="15" spans="1:20" ht="30" customHeight="1" x14ac:dyDescent="0.3">
      <c r="A15" s="468" t="s">
        <v>343</v>
      </c>
      <c r="B15" s="469" t="s">
        <v>423</v>
      </c>
      <c r="C15" s="470"/>
      <c r="D15" s="470"/>
      <c r="E15" s="470"/>
      <c r="F15" s="470"/>
      <c r="G15" s="470"/>
      <c r="H15" s="470"/>
      <c r="I15" s="471"/>
      <c r="J15" s="472" t="s">
        <v>574</v>
      </c>
      <c r="K15" s="219"/>
      <c r="L15" s="219"/>
      <c r="M15" s="219"/>
      <c r="N15" s="219"/>
      <c r="O15" s="219"/>
      <c r="P15" s="380"/>
    </row>
    <row r="16" spans="1:20" ht="60" customHeight="1" x14ac:dyDescent="0.3">
      <c r="A16" s="468"/>
      <c r="B16" s="70" t="s">
        <v>425</v>
      </c>
      <c r="C16" s="70" t="s">
        <v>426</v>
      </c>
      <c r="D16" s="70" t="s">
        <v>427</v>
      </c>
      <c r="E16" s="70" t="s">
        <v>428</v>
      </c>
      <c r="F16" s="70" t="s">
        <v>430</v>
      </c>
      <c r="G16" s="70" t="s">
        <v>431</v>
      </c>
      <c r="H16" s="70" t="s">
        <v>429</v>
      </c>
      <c r="I16" s="70" t="s">
        <v>567</v>
      </c>
      <c r="J16" s="473"/>
      <c r="K16" s="201" t="s">
        <v>537</v>
      </c>
      <c r="L16" s="201" t="s">
        <v>539</v>
      </c>
      <c r="M16" s="201" t="s">
        <v>538</v>
      </c>
      <c r="N16" s="201" t="s">
        <v>540</v>
      </c>
      <c r="O16" s="201" t="s">
        <v>541</v>
      </c>
      <c r="P16" s="381"/>
    </row>
    <row r="17" spans="1:20" ht="30" customHeight="1" x14ac:dyDescent="0.3">
      <c r="A17" s="69" t="s">
        <v>432</v>
      </c>
      <c r="B17" s="221"/>
      <c r="C17" s="221"/>
      <c r="D17" s="221"/>
      <c r="E17" s="221"/>
      <c r="F17" s="221"/>
      <c r="G17" s="221"/>
      <c r="H17" s="221"/>
      <c r="I17" s="221"/>
      <c r="J17" s="240">
        <f>SUM(B17:I17)</f>
        <v>0</v>
      </c>
      <c r="K17" s="222"/>
      <c r="L17" s="220"/>
      <c r="M17" s="220"/>
      <c r="N17" s="220"/>
      <c r="O17" s="220"/>
      <c r="P17" s="382">
        <f>J17+K17+L17+M17+N17+O17</f>
        <v>0</v>
      </c>
      <c r="S17" s="423" t="s">
        <v>444</v>
      </c>
      <c r="T17" s="423"/>
    </row>
    <row r="18" spans="1:20" ht="30" customHeight="1" x14ac:dyDescent="0.3">
      <c r="A18" s="69" t="s">
        <v>547</v>
      </c>
      <c r="B18" s="221"/>
      <c r="C18" s="221"/>
      <c r="D18" s="221"/>
      <c r="E18" s="221"/>
      <c r="F18" s="221"/>
      <c r="G18" s="221"/>
      <c r="H18" s="221"/>
      <c r="I18" s="221"/>
      <c r="J18" s="240">
        <f>SUM(B18:I18)</f>
        <v>0</v>
      </c>
      <c r="K18" s="223"/>
      <c r="L18" s="221"/>
      <c r="M18" s="221"/>
      <c r="N18" s="221"/>
      <c r="O18" s="221"/>
      <c r="P18" s="382">
        <f>J18+K18+L18+M18+N18+O18</f>
        <v>0</v>
      </c>
      <c r="S18" s="423"/>
      <c r="T18" s="423"/>
    </row>
    <row r="19" spans="1:20" ht="30" customHeight="1" x14ac:dyDescent="0.3">
      <c r="A19" s="69" t="s">
        <v>433</v>
      </c>
      <c r="B19" s="240">
        <f>B17+B18</f>
        <v>0</v>
      </c>
      <c r="C19" s="240">
        <f t="shared" ref="C19:J19" si="1">C17+C18</f>
        <v>0</v>
      </c>
      <c r="D19" s="240">
        <f t="shared" si="1"/>
        <v>0</v>
      </c>
      <c r="E19" s="240">
        <f t="shared" si="1"/>
        <v>0</v>
      </c>
      <c r="F19" s="240">
        <f t="shared" si="1"/>
        <v>0</v>
      </c>
      <c r="G19" s="240">
        <f t="shared" si="1"/>
        <v>0</v>
      </c>
      <c r="H19" s="240">
        <f t="shared" si="1"/>
        <v>0</v>
      </c>
      <c r="I19" s="240">
        <f t="shared" si="1"/>
        <v>0</v>
      </c>
      <c r="J19" s="240">
        <f t="shared" si="1"/>
        <v>0</v>
      </c>
      <c r="K19" s="224"/>
      <c r="L19" s="224"/>
      <c r="M19" s="224"/>
      <c r="N19" s="224"/>
      <c r="O19" s="224"/>
      <c r="P19" s="304">
        <f>P17+P18</f>
        <v>0</v>
      </c>
    </row>
    <row r="20" spans="1:20" s="2" customFormat="1" ht="30" customHeight="1" x14ac:dyDescent="0.3">
      <c r="A20" s="239"/>
      <c r="B20" s="241"/>
      <c r="C20" s="241"/>
      <c r="D20" s="241"/>
      <c r="E20" s="241"/>
      <c r="F20" s="241"/>
      <c r="G20" s="241"/>
      <c r="H20" s="241"/>
      <c r="I20" s="241"/>
      <c r="J20" s="304"/>
      <c r="K20" s="224"/>
      <c r="L20" s="224"/>
      <c r="M20" s="224"/>
      <c r="N20" s="224"/>
      <c r="O20" s="224"/>
      <c r="P20" s="303"/>
    </row>
    <row r="21" spans="1:20" x14ac:dyDescent="0.3">
      <c r="A21" t="s">
        <v>454</v>
      </c>
    </row>
    <row r="22" spans="1:20" ht="30" customHeight="1" x14ac:dyDescent="0.3">
      <c r="A22" s="468" t="s">
        <v>343</v>
      </c>
      <c r="B22" s="469" t="s">
        <v>423</v>
      </c>
      <c r="C22" s="470"/>
      <c r="D22" s="470"/>
      <c r="E22" s="470"/>
      <c r="F22" s="470"/>
      <c r="G22" s="470"/>
      <c r="H22" s="470"/>
      <c r="I22" s="471"/>
      <c r="J22" s="472" t="s">
        <v>574</v>
      </c>
      <c r="K22" s="219"/>
      <c r="L22" s="219"/>
      <c r="M22" s="219"/>
      <c r="N22" s="219"/>
      <c r="O22" s="219"/>
      <c r="P22" s="380"/>
    </row>
    <row r="23" spans="1:20" ht="60" customHeight="1" thickBot="1" x14ac:dyDescent="0.35">
      <c r="A23" s="468"/>
      <c r="B23" s="70" t="s">
        <v>425</v>
      </c>
      <c r="C23" s="70" t="s">
        <v>426</v>
      </c>
      <c r="D23" s="70" t="s">
        <v>427</v>
      </c>
      <c r="E23" s="70" t="s">
        <v>428</v>
      </c>
      <c r="F23" s="70" t="s">
        <v>430</v>
      </c>
      <c r="G23" s="70" t="s">
        <v>431</v>
      </c>
      <c r="H23" s="70" t="s">
        <v>429</v>
      </c>
      <c r="I23" s="70" t="s">
        <v>567</v>
      </c>
      <c r="J23" s="473"/>
      <c r="K23" s="201" t="s">
        <v>537</v>
      </c>
      <c r="L23" s="201" t="s">
        <v>539</v>
      </c>
      <c r="M23" s="201" t="s">
        <v>538</v>
      </c>
      <c r="N23" s="201" t="s">
        <v>540</v>
      </c>
      <c r="O23" s="201" t="s">
        <v>541</v>
      </c>
      <c r="P23" s="381"/>
    </row>
    <row r="24" spans="1:20" ht="30" customHeight="1" thickBot="1" x14ac:dyDescent="0.35">
      <c r="A24" s="69" t="s">
        <v>432</v>
      </c>
      <c r="B24" s="72">
        <f>B17-B10</f>
        <v>0</v>
      </c>
      <c r="C24" s="72">
        <f t="shared" ref="C24:I24" si="2">C17-C10</f>
        <v>0</v>
      </c>
      <c r="D24" s="72">
        <f t="shared" si="2"/>
        <v>0</v>
      </c>
      <c r="E24" s="72">
        <f t="shared" si="2"/>
        <v>0</v>
      </c>
      <c r="F24" s="72">
        <f t="shared" si="2"/>
        <v>0</v>
      </c>
      <c r="G24" s="72">
        <f t="shared" si="2"/>
        <v>0</v>
      </c>
      <c r="H24" s="72">
        <f t="shared" si="2"/>
        <v>0</v>
      </c>
      <c r="I24" s="72">
        <f t="shared" si="2"/>
        <v>0</v>
      </c>
      <c r="J24" s="72">
        <f>SUM(B24:I24)</f>
        <v>0</v>
      </c>
      <c r="K24" s="72">
        <f>K17-K10</f>
        <v>0</v>
      </c>
      <c r="L24" s="72">
        <f t="shared" ref="L24:O24" si="3">L17-L10</f>
        <v>0</v>
      </c>
      <c r="M24" s="72">
        <f t="shared" si="3"/>
        <v>0</v>
      </c>
      <c r="N24" s="72">
        <f t="shared" si="3"/>
        <v>0</v>
      </c>
      <c r="O24" s="72">
        <f t="shared" si="3"/>
        <v>0</v>
      </c>
      <c r="P24" s="382">
        <f>J24+K24+L24+M24+N24+O24</f>
        <v>0</v>
      </c>
      <c r="S24" s="423" t="s">
        <v>444</v>
      </c>
      <c r="T24" s="423"/>
    </row>
    <row r="25" spans="1:20" ht="30" customHeight="1" thickBot="1" x14ac:dyDescent="0.35">
      <c r="A25" s="69" t="s">
        <v>547</v>
      </c>
      <c r="B25" s="72">
        <f>B18-B11</f>
        <v>0</v>
      </c>
      <c r="C25" s="72">
        <f t="shared" ref="C25:I25" si="4">C18-C11</f>
        <v>0</v>
      </c>
      <c r="D25" s="72">
        <f t="shared" si="4"/>
        <v>0</v>
      </c>
      <c r="E25" s="72">
        <f t="shared" si="4"/>
        <v>0</v>
      </c>
      <c r="F25" s="72">
        <f t="shared" si="4"/>
        <v>0</v>
      </c>
      <c r="G25" s="72">
        <f t="shared" si="4"/>
        <v>0</v>
      </c>
      <c r="H25" s="72">
        <f t="shared" si="4"/>
        <v>0</v>
      </c>
      <c r="I25" s="72">
        <f t="shared" si="4"/>
        <v>0</v>
      </c>
      <c r="J25" s="72">
        <f>SUM(B25:I25)</f>
        <v>0</v>
      </c>
      <c r="K25" s="72">
        <f>K18-K11</f>
        <v>0</v>
      </c>
      <c r="L25" s="72">
        <f>L18-L11</f>
        <v>0</v>
      </c>
      <c r="M25" s="72">
        <f>M18-M11</f>
        <v>0</v>
      </c>
      <c r="N25" s="72">
        <f t="shared" ref="N25:O25" si="5">N18-N11</f>
        <v>0</v>
      </c>
      <c r="O25" s="72">
        <f t="shared" si="5"/>
        <v>0</v>
      </c>
      <c r="P25" s="382">
        <f>J25+K25+L25+M25+N25+O25</f>
        <v>0</v>
      </c>
      <c r="S25" s="423"/>
      <c r="T25" s="423"/>
    </row>
    <row r="26" spans="1:20" ht="30" customHeight="1" thickBot="1" x14ac:dyDescent="0.35">
      <c r="A26" s="69" t="s">
        <v>433</v>
      </c>
      <c r="B26" s="72">
        <f>B24+B25</f>
        <v>0</v>
      </c>
      <c r="C26" s="72">
        <f t="shared" ref="C26:J26" si="6">C24+C25</f>
        <v>0</v>
      </c>
      <c r="D26" s="72">
        <f t="shared" si="6"/>
        <v>0</v>
      </c>
      <c r="E26" s="72">
        <f t="shared" si="6"/>
        <v>0</v>
      </c>
      <c r="F26" s="72">
        <f t="shared" si="6"/>
        <v>0</v>
      </c>
      <c r="G26" s="72">
        <f t="shared" si="6"/>
        <v>0</v>
      </c>
      <c r="H26" s="72">
        <f t="shared" si="6"/>
        <v>0</v>
      </c>
      <c r="I26" s="310">
        <f t="shared" si="6"/>
        <v>0</v>
      </c>
      <c r="J26" s="72">
        <f t="shared" si="6"/>
        <v>0</v>
      </c>
      <c r="K26" s="247"/>
      <c r="L26" s="224"/>
      <c r="M26" s="224"/>
      <c r="N26" s="224"/>
      <c r="O26" s="224"/>
      <c r="P26" s="304">
        <f>P24+P25</f>
        <v>0</v>
      </c>
    </row>
    <row r="27" spans="1:20" x14ac:dyDescent="0.3">
      <c r="S27" s="423" t="s">
        <v>445</v>
      </c>
    </row>
    <row r="28" spans="1:20" ht="30" customHeight="1" x14ac:dyDescent="0.3">
      <c r="A28" s="51" t="s">
        <v>451</v>
      </c>
      <c r="B28" s="306">
        <v>0.254</v>
      </c>
      <c r="C28" s="306">
        <v>0.20200000000000001</v>
      </c>
      <c r="D28" s="306">
        <v>0.23403361344537815</v>
      </c>
      <c r="E28" s="306">
        <v>0.2859421734795613</v>
      </c>
      <c r="F28" s="306">
        <v>0.31757432112952555</v>
      </c>
      <c r="G28" s="306">
        <v>0.30510056353868792</v>
      </c>
      <c r="H28" s="306">
        <v>0.35572413793103452</v>
      </c>
      <c r="I28" s="306">
        <v>0.23363981308814952</v>
      </c>
      <c r="J28" s="305" t="s">
        <v>690</v>
      </c>
      <c r="K28" s="2"/>
      <c r="L28" s="2"/>
      <c r="M28" s="2"/>
      <c r="N28" s="2"/>
      <c r="O28" s="2"/>
      <c r="P28" s="305"/>
      <c r="S28" s="423"/>
    </row>
    <row r="29" spans="1:20" x14ac:dyDescent="0.3">
      <c r="S29" s="423"/>
    </row>
    <row r="30" spans="1:20" ht="30" customHeight="1" x14ac:dyDescent="0.3">
      <c r="A30" t="s">
        <v>456</v>
      </c>
      <c r="S30" s="67"/>
    </row>
    <row r="31" spans="1:20" ht="30" customHeight="1" x14ac:dyDescent="0.3">
      <c r="A31" s="468" t="s">
        <v>343</v>
      </c>
      <c r="B31" s="469" t="s">
        <v>434</v>
      </c>
      <c r="C31" s="470"/>
      <c r="D31" s="470"/>
      <c r="E31" s="470"/>
      <c r="F31" s="470"/>
      <c r="G31" s="470"/>
      <c r="H31" s="470"/>
      <c r="I31" s="471"/>
      <c r="J31" s="474" t="s">
        <v>424</v>
      </c>
      <c r="K31" s="218"/>
      <c r="L31" s="218"/>
      <c r="M31" s="218"/>
      <c r="N31" s="218"/>
      <c r="O31" s="218"/>
      <c r="P31" s="380"/>
    </row>
    <row r="32" spans="1:20" ht="60" customHeight="1" thickBot="1" x14ac:dyDescent="0.35">
      <c r="A32" s="468"/>
      <c r="B32" s="70" t="s">
        <v>425</v>
      </c>
      <c r="C32" s="70" t="s">
        <v>426</v>
      </c>
      <c r="D32" s="70" t="s">
        <v>427</v>
      </c>
      <c r="E32" s="70" t="s">
        <v>428</v>
      </c>
      <c r="F32" s="70" t="s">
        <v>430</v>
      </c>
      <c r="G32" s="70" t="s">
        <v>431</v>
      </c>
      <c r="H32" s="70" t="s">
        <v>429</v>
      </c>
      <c r="I32" s="70" t="s">
        <v>567</v>
      </c>
      <c r="J32" s="475"/>
      <c r="K32" s="218"/>
      <c r="L32" s="218"/>
      <c r="M32" s="218"/>
      <c r="N32" s="218"/>
      <c r="O32" s="218"/>
      <c r="P32" s="380"/>
    </row>
    <row r="33" spans="1:16" ht="30" customHeight="1" thickBot="1" x14ac:dyDescent="0.35">
      <c r="A33" s="73" t="s">
        <v>432</v>
      </c>
      <c r="B33" s="307">
        <f t="shared" ref="B33:G33" si="7">B28*B24</f>
        <v>0</v>
      </c>
      <c r="C33" s="307">
        <f t="shared" si="7"/>
        <v>0</v>
      </c>
      <c r="D33" s="307">
        <f t="shared" si="7"/>
        <v>0</v>
      </c>
      <c r="E33" s="307">
        <f t="shared" si="7"/>
        <v>0</v>
      </c>
      <c r="F33" s="307">
        <f t="shared" si="7"/>
        <v>0</v>
      </c>
      <c r="G33" s="308">
        <f t="shared" si="7"/>
        <v>0</v>
      </c>
      <c r="H33" s="240">
        <f>H28*H24</f>
        <v>0</v>
      </c>
      <c r="I33" s="240">
        <f>I28*I24</f>
        <v>0</v>
      </c>
      <c r="J33" s="72">
        <f>SUM(B33:H33)</f>
        <v>0</v>
      </c>
      <c r="K33" s="231"/>
      <c r="L33" s="231"/>
      <c r="M33" s="231"/>
      <c r="N33" s="231"/>
      <c r="O33" s="231"/>
      <c r="P33" s="303"/>
    </row>
    <row r="34" spans="1:16" ht="30" customHeight="1" thickBot="1" x14ac:dyDescent="0.35">
      <c r="A34" s="69" t="s">
        <v>547</v>
      </c>
      <c r="B34" s="307">
        <f t="shared" ref="B34:H34" si="8">B28*B25</f>
        <v>0</v>
      </c>
      <c r="C34" s="307">
        <f t="shared" si="8"/>
        <v>0</v>
      </c>
      <c r="D34" s="307">
        <f t="shared" si="8"/>
        <v>0</v>
      </c>
      <c r="E34" s="307">
        <f t="shared" si="8"/>
        <v>0</v>
      </c>
      <c r="F34" s="307">
        <f t="shared" si="8"/>
        <v>0</v>
      </c>
      <c r="G34" s="308">
        <f t="shared" si="8"/>
        <v>0</v>
      </c>
      <c r="H34" s="240">
        <f t="shared" si="8"/>
        <v>0</v>
      </c>
      <c r="I34" s="240">
        <f>I28*I25</f>
        <v>0</v>
      </c>
      <c r="J34" s="72">
        <f t="shared" ref="J34:J35" si="9">SUM(B34:H34)</f>
        <v>0</v>
      </c>
      <c r="K34" s="231"/>
      <c r="L34" s="231"/>
      <c r="M34" s="231"/>
      <c r="N34" s="231"/>
      <c r="O34" s="231"/>
      <c r="P34" s="303"/>
    </row>
    <row r="35" spans="1:16" ht="30" customHeight="1" thickBot="1" x14ac:dyDescent="0.35">
      <c r="A35" s="69" t="s">
        <v>433</v>
      </c>
      <c r="B35" s="307">
        <f>B33+B34</f>
        <v>0</v>
      </c>
      <c r="C35" s="307">
        <f t="shared" ref="C35:G35" si="10">C33+C34</f>
        <v>0</v>
      </c>
      <c r="D35" s="307">
        <f t="shared" si="10"/>
        <v>0</v>
      </c>
      <c r="E35" s="307">
        <f t="shared" si="10"/>
        <v>0</v>
      </c>
      <c r="F35" s="307">
        <f t="shared" si="10"/>
        <v>0</v>
      </c>
      <c r="G35" s="308">
        <f t="shared" si="10"/>
        <v>0</v>
      </c>
      <c r="H35" s="240">
        <f>H33+H34</f>
        <v>0</v>
      </c>
      <c r="I35" s="309">
        <f>I33+I34</f>
        <v>0</v>
      </c>
      <c r="J35" s="72">
        <f t="shared" si="9"/>
        <v>0</v>
      </c>
      <c r="K35" s="231"/>
      <c r="L35" s="231"/>
      <c r="M35" s="231"/>
      <c r="N35" s="231"/>
      <c r="O35" s="231"/>
      <c r="P35" s="303"/>
    </row>
  </sheetData>
  <mergeCells count="18">
    <mergeCell ref="F4:G5"/>
    <mergeCell ref="D2:D3"/>
    <mergeCell ref="A22:A23"/>
    <mergeCell ref="J22:J23"/>
    <mergeCell ref="B22:I22"/>
    <mergeCell ref="A8:A9"/>
    <mergeCell ref="B8:I8"/>
    <mergeCell ref="J8:J9"/>
    <mergeCell ref="A31:A32"/>
    <mergeCell ref="J31:J32"/>
    <mergeCell ref="S27:S29"/>
    <mergeCell ref="S24:T25"/>
    <mergeCell ref="B31:I31"/>
    <mergeCell ref="S10:T11"/>
    <mergeCell ref="A15:A16"/>
    <mergeCell ref="B15:I15"/>
    <mergeCell ref="J15:J16"/>
    <mergeCell ref="S17:T1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9C23C-3C08-450D-B1A5-B54114618924}">
  <dimension ref="A2:L32"/>
  <sheetViews>
    <sheetView topLeftCell="A7" workbookViewId="0">
      <selection activeCell="J12" sqref="J12"/>
    </sheetView>
  </sheetViews>
  <sheetFormatPr baseColWidth="10" defaultRowHeight="14.4" x14ac:dyDescent="0.3"/>
  <cols>
    <col min="1" max="1" width="23.44140625" customWidth="1"/>
    <col min="4" max="4" width="11.44140625" customWidth="1"/>
    <col min="7" max="7" width="13.109375" customWidth="1"/>
    <col min="10" max="10" width="12.5546875" customWidth="1"/>
    <col min="11" max="11" width="12.6640625" customWidth="1"/>
  </cols>
  <sheetData>
    <row r="2" spans="1:12" x14ac:dyDescent="0.3">
      <c r="A2" t="s">
        <v>485</v>
      </c>
      <c r="G2" t="s">
        <v>520</v>
      </c>
    </row>
    <row r="3" spans="1:12" ht="30" customHeight="1" x14ac:dyDescent="0.3">
      <c r="A3" s="429" t="s">
        <v>486</v>
      </c>
      <c r="B3" s="482" t="s">
        <v>488</v>
      </c>
      <c r="C3" s="482"/>
      <c r="E3" s="2"/>
      <c r="F3" s="483"/>
      <c r="G3" s="8"/>
      <c r="H3" s="482" t="s">
        <v>521</v>
      </c>
      <c r="I3" s="479" t="s">
        <v>522</v>
      </c>
      <c r="J3" s="479" t="s">
        <v>523</v>
      </c>
    </row>
    <row r="4" spans="1:12" ht="30" customHeight="1" thickBot="1" x14ac:dyDescent="0.35">
      <c r="A4" s="429"/>
      <c r="B4" s="194" t="s">
        <v>489</v>
      </c>
      <c r="C4" s="194" t="s">
        <v>449</v>
      </c>
      <c r="E4" s="2"/>
      <c r="F4" s="483"/>
      <c r="G4" s="8"/>
      <c r="H4" s="482"/>
      <c r="I4" s="484"/>
      <c r="J4" s="480"/>
    </row>
    <row r="5" spans="1:12" ht="30" customHeight="1" thickBot="1" x14ac:dyDescent="0.35">
      <c r="A5" s="193" t="s">
        <v>425</v>
      </c>
      <c r="B5" s="314">
        <v>1</v>
      </c>
      <c r="C5" s="314">
        <v>2</v>
      </c>
      <c r="E5" s="478" t="s">
        <v>587</v>
      </c>
      <c r="F5" s="2"/>
      <c r="G5" s="190" t="s">
        <v>425</v>
      </c>
      <c r="H5" s="315">
        <v>100</v>
      </c>
      <c r="I5" s="340">
        <f>C5-B5</f>
        <v>1</v>
      </c>
      <c r="J5" s="316">
        <f>I5*H5</f>
        <v>100</v>
      </c>
      <c r="L5" s="478" t="s">
        <v>588</v>
      </c>
    </row>
    <row r="6" spans="1:12" ht="30" customHeight="1" thickBot="1" x14ac:dyDescent="0.35">
      <c r="A6" s="193" t="s">
        <v>487</v>
      </c>
      <c r="B6" s="314"/>
      <c r="C6" s="314"/>
      <c r="E6" s="478"/>
      <c r="F6" s="2"/>
      <c r="G6" s="190" t="s">
        <v>487</v>
      </c>
      <c r="H6" s="315"/>
      <c r="I6" s="340">
        <f t="shared" ref="I6:I7" si="0">C6-B6</f>
        <v>0</v>
      </c>
      <c r="J6" s="316">
        <f t="shared" ref="J6:J7" si="1">I6*H6</f>
        <v>0</v>
      </c>
      <c r="L6" s="478"/>
    </row>
    <row r="7" spans="1:12" ht="30" customHeight="1" thickBot="1" x14ac:dyDescent="0.35">
      <c r="A7" s="193" t="s">
        <v>431</v>
      </c>
      <c r="B7" s="314"/>
      <c r="C7" s="314"/>
      <c r="E7" s="478"/>
      <c r="F7" s="2"/>
      <c r="G7" s="190" t="s">
        <v>431</v>
      </c>
      <c r="H7" s="315"/>
      <c r="I7" s="340">
        <f t="shared" si="0"/>
        <v>0</v>
      </c>
      <c r="J7" s="317">
        <f t="shared" si="1"/>
        <v>0</v>
      </c>
      <c r="L7" s="478"/>
    </row>
    <row r="8" spans="1:12" ht="30" customHeight="1" thickBot="1" x14ac:dyDescent="0.35">
      <c r="G8" s="190" t="s">
        <v>433</v>
      </c>
      <c r="H8" s="318"/>
      <c r="I8" s="319"/>
      <c r="J8" s="320">
        <f>J5+J6+J7</f>
        <v>100</v>
      </c>
      <c r="K8" t="s">
        <v>592</v>
      </c>
    </row>
    <row r="9" spans="1:12" ht="30" customHeight="1" x14ac:dyDescent="0.3"/>
    <row r="10" spans="1:12" ht="30" customHeight="1" x14ac:dyDescent="0.3">
      <c r="A10" s="52" t="s">
        <v>435</v>
      </c>
      <c r="B10" s="53"/>
      <c r="C10" s="53"/>
      <c r="D10" s="53"/>
      <c r="E10" s="53"/>
      <c r="F10" s="53"/>
      <c r="G10" s="53"/>
      <c r="H10" s="53"/>
      <c r="I10" s="53"/>
    </row>
    <row r="11" spans="1:12" ht="30" customHeight="1" x14ac:dyDescent="0.3">
      <c r="A11" s="54"/>
      <c r="B11" s="55"/>
      <c r="C11" s="56"/>
      <c r="D11" s="55"/>
      <c r="E11" s="55"/>
      <c r="F11" s="55"/>
      <c r="G11" s="55"/>
      <c r="H11" s="55"/>
      <c r="I11" s="55"/>
    </row>
    <row r="12" spans="1:12" ht="30" customHeight="1" x14ac:dyDescent="0.3">
      <c r="A12" s="57" t="s">
        <v>436</v>
      </c>
      <c r="B12" s="58"/>
      <c r="C12" s="55"/>
      <c r="D12" s="55"/>
      <c r="E12" s="59"/>
      <c r="F12" s="55"/>
      <c r="G12" s="55"/>
      <c r="H12" s="55"/>
      <c r="I12" s="55"/>
    </row>
    <row r="13" spans="1:12" ht="30" customHeight="1" x14ac:dyDescent="0.3">
      <c r="A13" s="60"/>
      <c r="B13" s="60"/>
      <c r="C13" s="61"/>
      <c r="D13" s="61"/>
      <c r="E13" s="61"/>
      <c r="F13" s="61"/>
      <c r="G13" s="61"/>
      <c r="H13" s="60"/>
      <c r="I13" s="60"/>
    </row>
    <row r="14" spans="1:12" ht="30" customHeight="1" x14ac:dyDescent="0.3">
      <c r="A14" s="62" t="s">
        <v>437</v>
      </c>
      <c r="B14" s="64" t="s">
        <v>425</v>
      </c>
      <c r="C14" s="481" t="s">
        <v>438</v>
      </c>
      <c r="D14" s="481"/>
      <c r="E14" s="481"/>
      <c r="F14" s="481"/>
      <c r="G14" s="481"/>
      <c r="H14" s="481"/>
      <c r="I14" s="481"/>
    </row>
    <row r="15" spans="1:12" ht="30" customHeight="1" x14ac:dyDescent="0.3">
      <c r="A15" s="142" t="s">
        <v>439</v>
      </c>
      <c r="B15" s="143" t="s">
        <v>440</v>
      </c>
      <c r="C15" s="142" t="s">
        <v>426</v>
      </c>
      <c r="D15" s="142" t="s">
        <v>427</v>
      </c>
      <c r="E15" s="142" t="s">
        <v>428</v>
      </c>
      <c r="F15" s="144" t="s">
        <v>430</v>
      </c>
      <c r="G15" s="144" t="s">
        <v>431</v>
      </c>
      <c r="H15" s="142" t="s">
        <v>429</v>
      </c>
      <c r="I15" s="144" t="s">
        <v>441</v>
      </c>
    </row>
    <row r="16" spans="1:12" ht="30" customHeight="1" x14ac:dyDescent="0.3">
      <c r="A16" s="146">
        <v>2010</v>
      </c>
      <c r="B16" s="145">
        <v>0.254</v>
      </c>
      <c r="C16" s="145">
        <v>0.20200000000000001</v>
      </c>
      <c r="D16" s="145">
        <v>0.23403361344537815</v>
      </c>
      <c r="E16" s="145">
        <v>0.2859421734795613</v>
      </c>
      <c r="F16" s="145">
        <v>0.31757432112952555</v>
      </c>
      <c r="G16" s="145">
        <v>0.30510056353868792</v>
      </c>
      <c r="H16" s="145">
        <v>0.35572413793103452</v>
      </c>
      <c r="I16" s="145">
        <v>0.23363981308814952</v>
      </c>
    </row>
    <row r="17" spans="1:12" ht="30" customHeight="1" x14ac:dyDescent="0.3">
      <c r="A17" s="146">
        <v>2011</v>
      </c>
      <c r="B17" s="145">
        <v>0.32200000000000001</v>
      </c>
      <c r="C17" s="145">
        <v>0.20200000000000001</v>
      </c>
      <c r="D17" s="145">
        <v>0.23403361344537815</v>
      </c>
      <c r="E17" s="145">
        <v>0.2859421734795613</v>
      </c>
      <c r="F17" s="145">
        <v>0.29842170470256585</v>
      </c>
      <c r="G17" s="145">
        <v>0.29313583555677858</v>
      </c>
      <c r="H17" s="145">
        <v>0.35572413793103452</v>
      </c>
      <c r="I17" s="145">
        <v>0.23363981308814952</v>
      </c>
    </row>
    <row r="18" spans="1:12" ht="30" customHeight="1" x14ac:dyDescent="0.3">
      <c r="A18" s="146">
        <v>2012</v>
      </c>
      <c r="B18" s="145">
        <v>0.35899999999999999</v>
      </c>
      <c r="C18" s="145">
        <v>0.20200000000000001</v>
      </c>
      <c r="D18" s="145">
        <v>0.23403361344537815</v>
      </c>
      <c r="E18" s="145">
        <v>0.2859421734795613</v>
      </c>
      <c r="F18" s="145">
        <v>0.29530940453318488</v>
      </c>
      <c r="G18" s="145">
        <v>0.29260406986869381</v>
      </c>
      <c r="H18" s="145">
        <v>0.35572413793103452</v>
      </c>
      <c r="I18" s="145">
        <v>0.23363981308814952</v>
      </c>
    </row>
    <row r="19" spans="1:12" ht="30" customHeight="1" x14ac:dyDescent="0.3">
      <c r="A19" s="146">
        <v>2013</v>
      </c>
      <c r="B19" s="145">
        <v>0.26600000000000001</v>
      </c>
      <c r="C19" s="145">
        <v>0.20200000000000001</v>
      </c>
      <c r="D19" s="145">
        <v>0.23403361344537815</v>
      </c>
      <c r="E19" s="145">
        <v>0.2859421734795613</v>
      </c>
      <c r="F19" s="145">
        <v>0.30452660118865926</v>
      </c>
      <c r="G19" s="145">
        <v>0.29313583555677858</v>
      </c>
      <c r="H19" s="145">
        <v>0.35572413793103452</v>
      </c>
      <c r="I19" s="145">
        <v>0.23363981308814952</v>
      </c>
    </row>
    <row r="20" spans="1:12" ht="30" customHeight="1" x14ac:dyDescent="0.3">
      <c r="A20" s="146">
        <v>2014</v>
      </c>
      <c r="B20" s="145">
        <v>0.315</v>
      </c>
      <c r="C20" s="145">
        <v>0.20200000000000001</v>
      </c>
      <c r="D20" s="145">
        <v>0.23403361344537815</v>
      </c>
      <c r="E20" s="145">
        <v>0.2859421734795613</v>
      </c>
      <c r="F20" s="145">
        <v>0.30452660118865926</v>
      </c>
      <c r="G20" s="145">
        <v>0.29313583555677858</v>
      </c>
      <c r="H20" s="145">
        <v>0.35572413793103452</v>
      </c>
      <c r="I20" s="145">
        <v>0.23363981308814952</v>
      </c>
    </row>
    <row r="21" spans="1:12" ht="30" customHeight="1" x14ac:dyDescent="0.3">
      <c r="A21" s="146">
        <v>2015</v>
      </c>
      <c r="B21" s="145">
        <v>0.39</v>
      </c>
      <c r="C21" s="145">
        <v>0.20200000000000001</v>
      </c>
      <c r="D21" s="145">
        <v>0.23403361344537815</v>
      </c>
      <c r="E21" s="145">
        <v>0.2859421734795613</v>
      </c>
      <c r="F21" s="145">
        <v>0.30452660118865926</v>
      </c>
      <c r="G21" s="145">
        <v>0.29313583555677858</v>
      </c>
      <c r="H21" s="145">
        <v>0.35572413793103452</v>
      </c>
      <c r="I21" s="145">
        <v>0.23363981308814952</v>
      </c>
    </row>
    <row r="22" spans="1:12" ht="30" customHeight="1" x14ac:dyDescent="0.3">
      <c r="A22" s="146">
        <v>2016</v>
      </c>
      <c r="B22" s="145">
        <v>0.36199999999999999</v>
      </c>
      <c r="C22" s="145">
        <v>0.20200000000000001</v>
      </c>
      <c r="D22" s="145">
        <v>0.23403361344537815</v>
      </c>
      <c r="E22" s="145">
        <v>0.2859421734795613</v>
      </c>
      <c r="F22" s="145">
        <v>0.30392808192531673</v>
      </c>
      <c r="G22" s="145">
        <v>0.29193936275858767</v>
      </c>
      <c r="H22" s="145">
        <v>0.33517241379310347</v>
      </c>
      <c r="I22" s="145">
        <v>0.23363981308814952</v>
      </c>
    </row>
    <row r="23" spans="1:12" ht="30" customHeight="1" x14ac:dyDescent="0.3">
      <c r="A23" s="146">
        <v>2017</v>
      </c>
      <c r="B23" s="145">
        <v>0.41299999999999998</v>
      </c>
      <c r="C23" s="145">
        <v>0.20300000000000001</v>
      </c>
      <c r="D23" s="145">
        <v>0.23403361344537815</v>
      </c>
      <c r="E23" s="145">
        <v>0.2859421734795613</v>
      </c>
      <c r="F23" s="145">
        <v>0.30165370872461528</v>
      </c>
      <c r="G23" s="145">
        <v>0.28981230000624825</v>
      </c>
      <c r="H23" s="145">
        <v>0.33710344827586208</v>
      </c>
      <c r="I23" s="145">
        <v>0.23363981308814952</v>
      </c>
    </row>
    <row r="24" spans="1:12" ht="30" customHeight="1" x14ac:dyDescent="0.3">
      <c r="A24" s="146">
        <v>2018</v>
      </c>
      <c r="B24" s="145">
        <v>0.40500000000000003</v>
      </c>
      <c r="C24" s="145">
        <v>0.20300000000000001</v>
      </c>
      <c r="D24" s="145">
        <v>0.23403361344537815</v>
      </c>
      <c r="E24" s="145">
        <v>0.2859421734795613</v>
      </c>
      <c r="F24" s="145">
        <v>0.29842170470256585</v>
      </c>
      <c r="G24" s="145">
        <v>0.2867546472997603</v>
      </c>
      <c r="H24" s="145">
        <v>0.33710344827586208</v>
      </c>
      <c r="I24" s="145">
        <v>0.23363981308814952</v>
      </c>
      <c r="L24" s="67"/>
    </row>
    <row r="25" spans="1:12" ht="30" customHeight="1" x14ac:dyDescent="0.3">
      <c r="A25" s="146">
        <v>2019</v>
      </c>
      <c r="B25" s="145">
        <v>0.24099999999999999</v>
      </c>
      <c r="C25" s="145">
        <v>0.20152783877772895</v>
      </c>
      <c r="D25" s="145">
        <v>0.23403361344537815</v>
      </c>
      <c r="E25" s="145">
        <v>0.2859421734795613</v>
      </c>
      <c r="F25" s="145">
        <v>0.2667597865921707</v>
      </c>
      <c r="G25" s="145">
        <v>0.24947980041615966</v>
      </c>
      <c r="H25" s="145">
        <v>0.36359970912023265</v>
      </c>
      <c r="I25" s="145">
        <v>0.23363981308814952</v>
      </c>
    </row>
    <row r="26" spans="1:12" ht="30" customHeight="1" x14ac:dyDescent="0.3">
      <c r="A26" s="146">
        <v>2020</v>
      </c>
      <c r="B26" s="145">
        <v>0.25</v>
      </c>
      <c r="C26" s="145">
        <v>0.20152783877772895</v>
      </c>
      <c r="D26" s="145">
        <v>0.23403361344537815</v>
      </c>
      <c r="E26" s="145">
        <v>0.2859421734795613</v>
      </c>
      <c r="F26" s="145">
        <v>0.2667597865921707</v>
      </c>
      <c r="G26" s="145">
        <v>0.24947980041615966</v>
      </c>
      <c r="H26" s="145">
        <v>0.36359970912023265</v>
      </c>
      <c r="I26" s="145">
        <v>0.23363981308814952</v>
      </c>
    </row>
    <row r="27" spans="1:12" ht="30" customHeight="1" x14ac:dyDescent="0.3">
      <c r="A27" s="146">
        <v>2021</v>
      </c>
      <c r="B27" s="145">
        <v>0.25900000000000001</v>
      </c>
      <c r="C27" s="145">
        <v>0.20152783877772895</v>
      </c>
      <c r="D27" s="145">
        <v>0.23403361344537815</v>
      </c>
      <c r="E27" s="145">
        <v>0.2859421734795613</v>
      </c>
      <c r="F27" s="145">
        <v>0.2667597865921707</v>
      </c>
      <c r="G27" s="145">
        <v>0.24947980041615966</v>
      </c>
      <c r="H27" s="145">
        <v>0.36359970912023265</v>
      </c>
      <c r="I27" s="145">
        <v>0.23363981308814952</v>
      </c>
    </row>
    <row r="28" spans="1:12" ht="30" customHeight="1" x14ac:dyDescent="0.3">
      <c r="A28" s="146">
        <v>2022</v>
      </c>
      <c r="B28" s="145">
        <v>0.27300000000000002</v>
      </c>
      <c r="C28" s="145">
        <v>0.20200000000000001</v>
      </c>
      <c r="D28" s="145">
        <v>0.23100000000000001</v>
      </c>
      <c r="E28" s="145">
        <v>0.26700000000000002</v>
      </c>
      <c r="F28" s="145">
        <v>0.26700000000000002</v>
      </c>
      <c r="G28" s="145">
        <v>0.249</v>
      </c>
      <c r="H28" s="145">
        <v>0.36399999999999999</v>
      </c>
      <c r="I28" s="145">
        <v>0.22700000000000001</v>
      </c>
    </row>
    <row r="29" spans="1:12" ht="30" customHeight="1" x14ac:dyDescent="0.3">
      <c r="A29" s="146">
        <v>2023</v>
      </c>
      <c r="B29" s="145">
        <v>0.26</v>
      </c>
      <c r="C29" s="145">
        <v>0.20200000000000001</v>
      </c>
      <c r="D29" s="145">
        <v>0.23100000000000001</v>
      </c>
      <c r="E29" s="145">
        <v>0.26700000000000002</v>
      </c>
      <c r="F29" s="145">
        <v>0.26700000000000002</v>
      </c>
      <c r="G29" s="145">
        <v>0.249</v>
      </c>
      <c r="H29" s="145">
        <v>0.36399999999999999</v>
      </c>
      <c r="I29" s="145">
        <v>0.22700000000000001</v>
      </c>
    </row>
    <row r="30" spans="1:12" ht="30" customHeight="1" x14ac:dyDescent="0.3">
      <c r="A30" s="146">
        <v>2024</v>
      </c>
      <c r="B30" s="252">
        <v>0.28299999999999997</v>
      </c>
      <c r="C30" s="251">
        <v>0.20200000000000001</v>
      </c>
      <c r="D30" s="251">
        <v>0.23100000000000001</v>
      </c>
      <c r="E30" s="251">
        <v>0.26700000000000002</v>
      </c>
      <c r="F30" s="251">
        <v>0.26700000000000002</v>
      </c>
      <c r="G30" s="251">
        <v>0.249</v>
      </c>
      <c r="H30" s="251">
        <v>0.36399999999999999</v>
      </c>
      <c r="I30" s="251">
        <v>0.22700000000000001</v>
      </c>
    </row>
    <row r="31" spans="1:12" x14ac:dyDescent="0.3">
      <c r="B31" s="63" t="s">
        <v>442</v>
      </c>
    </row>
    <row r="32" spans="1:12" x14ac:dyDescent="0.3">
      <c r="B32" t="s">
        <v>443</v>
      </c>
    </row>
  </sheetData>
  <mergeCells count="9">
    <mergeCell ref="L5:L7"/>
    <mergeCell ref="J3:J4"/>
    <mergeCell ref="C14:I14"/>
    <mergeCell ref="A3:A4"/>
    <mergeCell ref="B3:C3"/>
    <mergeCell ref="F3:F4"/>
    <mergeCell ref="H3:H4"/>
    <mergeCell ref="I3:I4"/>
    <mergeCell ref="E5:E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67EF-B661-4486-8E46-C69DDE686DE4}">
  <dimension ref="A1:Y40"/>
  <sheetViews>
    <sheetView topLeftCell="A9" zoomScale="90" zoomScaleNormal="90" workbookViewId="0">
      <selection activeCell="Q6" sqref="Q6"/>
    </sheetView>
  </sheetViews>
  <sheetFormatPr baseColWidth="10" defaultColWidth="11.5546875" defaultRowHeight="14.4" x14ac:dyDescent="0.3"/>
  <cols>
    <col min="1" max="2" width="3.6640625" customWidth="1"/>
    <col min="3" max="3" width="24.109375" customWidth="1"/>
    <col min="4" max="17" width="12.6640625" customWidth="1"/>
    <col min="18" max="18" width="24.5546875" customWidth="1"/>
    <col min="19" max="19" width="15.44140625" customWidth="1"/>
    <col min="20" max="20" width="12.6640625" style="76" customWidth="1"/>
    <col min="21" max="21" width="20.6640625" customWidth="1"/>
  </cols>
  <sheetData>
    <row r="1" spans="1:20" x14ac:dyDescent="0.3">
      <c r="A1" s="75" t="s">
        <v>468</v>
      </c>
    </row>
    <row r="2" spans="1:20" x14ac:dyDescent="0.3">
      <c r="Q2" s="79"/>
      <c r="R2" s="80" t="s">
        <v>458</v>
      </c>
      <c r="S2" s="80"/>
      <c r="T2"/>
    </row>
    <row r="3" spans="1:20" x14ac:dyDescent="0.3">
      <c r="Q3" s="81"/>
      <c r="R3" s="80" t="s">
        <v>459</v>
      </c>
      <c r="S3" s="80"/>
      <c r="T3"/>
    </row>
    <row r="4" spans="1:20" x14ac:dyDescent="0.3">
      <c r="Q4" s="82"/>
      <c r="R4" s="80" t="s">
        <v>469</v>
      </c>
      <c r="S4" s="80"/>
      <c r="T4"/>
    </row>
    <row r="5" spans="1:20" ht="15" thickBot="1" x14ac:dyDescent="0.35">
      <c r="Q5" s="83"/>
      <c r="R5" s="80"/>
      <c r="S5" s="80"/>
      <c r="T5"/>
    </row>
    <row r="6" spans="1:20" ht="15" thickBot="1" x14ac:dyDescent="0.35">
      <c r="A6" s="128" t="s">
        <v>484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84">
        <f>Q12</f>
        <v>0</v>
      </c>
      <c r="R6" s="2" t="s">
        <v>461</v>
      </c>
      <c r="S6" s="2"/>
      <c r="T6"/>
    </row>
    <row r="7" spans="1:20" x14ac:dyDescent="0.3">
      <c r="A7" s="75"/>
      <c r="Q7" s="85"/>
      <c r="T7"/>
    </row>
    <row r="8" spans="1:20" x14ac:dyDescent="0.3">
      <c r="A8" s="75" t="s">
        <v>470</v>
      </c>
      <c r="D8" s="2"/>
      <c r="E8" s="2"/>
      <c r="F8" s="2"/>
      <c r="G8" s="2"/>
      <c r="Q8" s="76"/>
      <c r="T8"/>
    </row>
    <row r="9" spans="1:20" s="130" customFormat="1" x14ac:dyDescent="0.3">
      <c r="B9" s="75" t="s">
        <v>471</v>
      </c>
      <c r="D9" s="147"/>
      <c r="E9" s="147"/>
      <c r="F9" s="147"/>
      <c r="G9" s="147"/>
      <c r="S9" s="2"/>
    </row>
    <row r="10" spans="1:20" s="130" customFormat="1" ht="15" thickBot="1" x14ac:dyDescent="0.35">
      <c r="B10" s="75"/>
      <c r="D10" s="147"/>
      <c r="E10" s="147"/>
      <c r="F10" s="147"/>
      <c r="G10" s="147"/>
      <c r="S10" s="2"/>
    </row>
    <row r="11" spans="1:20" s="130" customFormat="1" x14ac:dyDescent="0.3">
      <c r="C11" s="148" t="s">
        <v>472</v>
      </c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191">
        <f>Q14*25</f>
        <v>0</v>
      </c>
      <c r="R11" s="2" t="s">
        <v>493</v>
      </c>
      <c r="S11" s="2"/>
    </row>
    <row r="12" spans="1:20" s="130" customFormat="1" ht="15" thickBot="1" x14ac:dyDescent="0.35">
      <c r="C12" s="94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311">
        <f>Q15*25</f>
        <v>0</v>
      </c>
      <c r="R12" s="2" t="s">
        <v>494</v>
      </c>
      <c r="S12" s="2"/>
    </row>
    <row r="13" spans="1:20" s="130" customFormat="1" ht="15" thickBot="1" x14ac:dyDescent="0.35">
      <c r="C13" s="94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192">
        <f>Q12-Q11</f>
        <v>0</v>
      </c>
      <c r="R13" s="2" t="s">
        <v>632</v>
      </c>
      <c r="S13" s="2" t="s">
        <v>630</v>
      </c>
    </row>
    <row r="14" spans="1:20" s="75" customFormat="1" x14ac:dyDescent="0.3">
      <c r="B14"/>
      <c r="C14" s="131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244">
        <f>((Q32*$Q$18*Q21)-Q38)*0.9</f>
        <v>0</v>
      </c>
      <c r="R14" s="2" t="s">
        <v>628</v>
      </c>
      <c r="S14"/>
    </row>
    <row r="15" spans="1:20" s="75" customFormat="1" ht="15" thickBot="1" x14ac:dyDescent="0.35">
      <c r="B15"/>
      <c r="C15" s="170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245">
        <f>((Q33*$Q$18*Q21)-Q39)*0.9</f>
        <v>0</v>
      </c>
      <c r="R15" s="2" t="s">
        <v>629</v>
      </c>
      <c r="S15"/>
    </row>
    <row r="16" spans="1:20" s="75" customFormat="1" x14ac:dyDescent="0.3">
      <c r="B16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76"/>
      <c r="R16"/>
      <c r="S16"/>
    </row>
    <row r="17" spans="2:25" s="130" customFormat="1" ht="15" thickBot="1" x14ac:dyDescent="0.35">
      <c r="B17" s="130" t="s">
        <v>473</v>
      </c>
      <c r="C17" s="2"/>
      <c r="D17" s="11"/>
      <c r="E17" s="11"/>
      <c r="F17" s="11"/>
      <c r="G17" s="11"/>
      <c r="H17" s="156"/>
      <c r="I17" s="156"/>
      <c r="J17" s="156"/>
      <c r="K17" s="11"/>
      <c r="L17" s="11"/>
      <c r="M17" s="11"/>
      <c r="N17" s="11"/>
      <c r="O17" s="11"/>
      <c r="P17" s="11"/>
      <c r="Q17" s="86"/>
    </row>
    <row r="18" spans="2:25" s="130" customFormat="1" ht="15" thickBot="1" x14ac:dyDescent="0.35">
      <c r="C18" s="168" t="s">
        <v>474</v>
      </c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9">
        <v>8.059333333333335E-2</v>
      </c>
      <c r="R18" s="2" t="s">
        <v>475</v>
      </c>
      <c r="S18" s="2"/>
    </row>
    <row r="19" spans="2:25" s="75" customFormat="1" x14ac:dyDescent="0.3">
      <c r="C19" s="117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85"/>
    </row>
    <row r="20" spans="2:25" s="75" customFormat="1" ht="15" customHeight="1" thickBot="1" x14ac:dyDescent="0.35">
      <c r="B20" s="75" t="s">
        <v>462</v>
      </c>
      <c r="C20" s="11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85"/>
      <c r="T20" s="423" t="s">
        <v>568</v>
      </c>
    </row>
    <row r="21" spans="2:25" ht="15" thickBot="1" x14ac:dyDescent="0.35">
      <c r="C21" s="164" t="s">
        <v>490</v>
      </c>
      <c r="D21" s="165"/>
      <c r="E21" s="165"/>
      <c r="F21" s="165"/>
      <c r="G21" s="165"/>
      <c r="H21" s="165"/>
      <c r="I21" s="165"/>
      <c r="J21" s="165"/>
      <c r="K21" s="166"/>
      <c r="L21" s="166"/>
      <c r="M21" s="166"/>
      <c r="N21" s="166"/>
      <c r="O21" s="166"/>
      <c r="P21" s="166"/>
      <c r="Q21" s="167"/>
      <c r="R21" s="98" t="s">
        <v>491</v>
      </c>
      <c r="S21" s="98"/>
      <c r="T21" s="423"/>
    </row>
    <row r="22" spans="2:25" s="2" customFormat="1" x14ac:dyDescent="0.3">
      <c r="K22" s="157"/>
      <c r="L22" s="157"/>
      <c r="M22" s="157"/>
      <c r="N22" s="157"/>
      <c r="O22" s="157"/>
      <c r="P22" s="157"/>
      <c r="Q22" s="158"/>
      <c r="R22" s="99"/>
      <c r="S22" s="99"/>
      <c r="T22" s="423"/>
    </row>
    <row r="23" spans="2:25" ht="15" thickBot="1" x14ac:dyDescent="0.35">
      <c r="C23" t="s">
        <v>492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98"/>
      <c r="T23"/>
    </row>
    <row r="24" spans="2:25" x14ac:dyDescent="0.3">
      <c r="C24" s="172" t="s">
        <v>464</v>
      </c>
      <c r="D24" s="173">
        <v>2010</v>
      </c>
      <c r="E24" s="173">
        <v>2011</v>
      </c>
      <c r="F24" s="173">
        <v>2012</v>
      </c>
      <c r="G24" s="173">
        <v>2013</v>
      </c>
      <c r="H24" s="173">
        <v>2014</v>
      </c>
      <c r="I24" s="173">
        <v>2015</v>
      </c>
      <c r="J24" s="174">
        <v>2016</v>
      </c>
      <c r="K24" s="174">
        <v>2017</v>
      </c>
      <c r="L24" s="174">
        <v>2018</v>
      </c>
      <c r="M24" s="174">
        <v>2019</v>
      </c>
      <c r="N24" s="174">
        <v>2020</v>
      </c>
      <c r="O24" s="174">
        <v>2021</v>
      </c>
      <c r="P24" s="174">
        <v>2022</v>
      </c>
      <c r="Q24" s="175">
        <v>2023</v>
      </c>
      <c r="T24"/>
    </row>
    <row r="25" spans="2:25" x14ac:dyDescent="0.3">
      <c r="C25" s="176" t="s">
        <v>476</v>
      </c>
      <c r="D25" s="132">
        <v>883057</v>
      </c>
      <c r="E25" s="132">
        <v>864987</v>
      </c>
      <c r="F25" s="132">
        <v>823196</v>
      </c>
      <c r="G25" s="132">
        <v>802185</v>
      </c>
      <c r="H25" s="132">
        <v>805013</v>
      </c>
      <c r="I25" s="132">
        <v>805360</v>
      </c>
      <c r="J25" s="133">
        <v>812560</v>
      </c>
      <c r="K25" s="133">
        <v>901839</v>
      </c>
      <c r="L25" s="133">
        <v>921978</v>
      </c>
      <c r="M25" s="133">
        <v>933511</v>
      </c>
      <c r="N25" s="133">
        <v>922717</v>
      </c>
      <c r="O25" s="133">
        <v>927532</v>
      </c>
      <c r="P25" s="159">
        <f>171118+3642+557796+P26</f>
        <v>922493</v>
      </c>
      <c r="Q25" s="134">
        <f>Q26+166844+4045+539621</f>
        <v>910520</v>
      </c>
      <c r="T25"/>
    </row>
    <row r="26" spans="2:25" ht="14.4" customHeight="1" x14ac:dyDescent="0.3">
      <c r="C26" s="176" t="s">
        <v>477</v>
      </c>
      <c r="D26" s="132">
        <v>375137</v>
      </c>
      <c r="E26" s="132">
        <v>311480</v>
      </c>
      <c r="F26" s="132">
        <v>233002</v>
      </c>
      <c r="G26" s="132">
        <v>186073</v>
      </c>
      <c r="H26" s="132">
        <v>189411</v>
      </c>
      <c r="I26" s="132">
        <v>185041</v>
      </c>
      <c r="J26" s="133">
        <v>218767</v>
      </c>
      <c r="K26" s="133">
        <v>252355</v>
      </c>
      <c r="L26" s="133">
        <v>259996</v>
      </c>
      <c r="M26" s="133">
        <v>244908</v>
      </c>
      <c r="N26" s="133">
        <v>233606</v>
      </c>
      <c r="O26" s="133">
        <v>233640</v>
      </c>
      <c r="P26" s="159">
        <f>187921+2016</f>
        <v>189937</v>
      </c>
      <c r="Q26" s="134">
        <f>182263+17747</f>
        <v>200010</v>
      </c>
      <c r="T26" s="423"/>
    </row>
    <row r="27" spans="2:25" s="135" customFormat="1" x14ac:dyDescent="0.3">
      <c r="C27" s="176" t="s">
        <v>478</v>
      </c>
      <c r="D27" s="136">
        <f t="shared" ref="D27:Q27" si="0">D26/D25</f>
        <v>0.4248162915870663</v>
      </c>
      <c r="E27" s="136">
        <f t="shared" si="0"/>
        <v>0.360097897425048</v>
      </c>
      <c r="F27" s="136">
        <f t="shared" si="0"/>
        <v>0.28304559303009247</v>
      </c>
      <c r="G27" s="136">
        <f t="shared" si="0"/>
        <v>0.23195771548956912</v>
      </c>
      <c r="H27" s="136">
        <f t="shared" si="0"/>
        <v>0.23528936799778388</v>
      </c>
      <c r="I27" s="136">
        <f t="shared" si="0"/>
        <v>0.22976184563425053</v>
      </c>
      <c r="J27" s="136">
        <f t="shared" si="0"/>
        <v>0.26923181057398837</v>
      </c>
      <c r="K27" s="136">
        <f t="shared" si="0"/>
        <v>0.27982267344836498</v>
      </c>
      <c r="L27" s="136">
        <f t="shared" si="0"/>
        <v>0.28199805201425632</v>
      </c>
      <c r="M27" s="136">
        <f t="shared" si="0"/>
        <v>0.26235148809173109</v>
      </c>
      <c r="N27" s="136">
        <f t="shared" si="0"/>
        <v>0.25317188260322504</v>
      </c>
      <c r="O27" s="136">
        <f t="shared" si="0"/>
        <v>0.25189427426762634</v>
      </c>
      <c r="P27" s="160">
        <f t="shared" si="0"/>
        <v>0.20589532928705151</v>
      </c>
      <c r="Q27" s="137">
        <f t="shared" si="0"/>
        <v>0.21966568554232746</v>
      </c>
      <c r="T27" s="423"/>
    </row>
    <row r="28" spans="2:25" s="135" customFormat="1" x14ac:dyDescent="0.3">
      <c r="C28" s="176" t="s">
        <v>479</v>
      </c>
      <c r="D28" s="138">
        <v>6023000</v>
      </c>
      <c r="E28" s="138">
        <v>7672000</v>
      </c>
      <c r="F28" s="138">
        <v>6770000</v>
      </c>
      <c r="G28" s="138">
        <v>5202000</v>
      </c>
      <c r="H28" s="138">
        <v>5358000</v>
      </c>
      <c r="I28" s="138">
        <v>5675000</v>
      </c>
      <c r="J28" s="138">
        <v>5999000</v>
      </c>
      <c r="K28" s="138">
        <v>6285000</v>
      </c>
      <c r="L28" s="138">
        <v>5610000</v>
      </c>
      <c r="M28" s="138">
        <v>0</v>
      </c>
      <c r="N28" s="138">
        <v>0</v>
      </c>
      <c r="O28" s="138">
        <v>0</v>
      </c>
      <c r="P28" s="161">
        <v>0</v>
      </c>
      <c r="Q28" s="139">
        <v>0</v>
      </c>
      <c r="S28"/>
      <c r="T28" s="423"/>
      <c r="U28"/>
      <c r="V28"/>
      <c r="W28"/>
      <c r="X28"/>
      <c r="Y28"/>
    </row>
    <row r="29" spans="2:25" ht="15" thickBot="1" x14ac:dyDescent="0.35">
      <c r="C29" s="177" t="s">
        <v>480</v>
      </c>
      <c r="D29" s="140">
        <f t="shared" ref="D29:Q29" si="1">D28*0.717/D26/1000</f>
        <v>1.1511770366559418E-2</v>
      </c>
      <c r="E29" s="140">
        <f t="shared" si="1"/>
        <v>1.7660279953769103E-2</v>
      </c>
      <c r="F29" s="140">
        <f t="shared" si="1"/>
        <v>2.0832825469309278E-2</v>
      </c>
      <c r="G29" s="140">
        <f t="shared" si="1"/>
        <v>2.0045003842577912E-2</v>
      </c>
      <c r="H29" s="140">
        <f t="shared" si="1"/>
        <v>2.0282275052663255E-2</v>
      </c>
      <c r="I29" s="140">
        <f t="shared" si="1"/>
        <v>2.1989586091731021E-2</v>
      </c>
      <c r="J29" s="140">
        <f t="shared" si="1"/>
        <v>1.9661480022123996E-2</v>
      </c>
      <c r="K29" s="140">
        <f t="shared" si="1"/>
        <v>1.7857165500980762E-2</v>
      </c>
      <c r="L29" s="140">
        <f t="shared" si="1"/>
        <v>1.5470891859874767E-2</v>
      </c>
      <c r="M29" s="140">
        <f t="shared" si="1"/>
        <v>0</v>
      </c>
      <c r="N29" s="140">
        <f t="shared" si="1"/>
        <v>0</v>
      </c>
      <c r="O29" s="140">
        <f t="shared" si="1"/>
        <v>0</v>
      </c>
      <c r="P29" s="178">
        <f t="shared" si="1"/>
        <v>0</v>
      </c>
      <c r="Q29" s="141">
        <f t="shared" si="1"/>
        <v>0</v>
      </c>
      <c r="T29"/>
    </row>
    <row r="30" spans="2:25" x14ac:dyDescent="0.3">
      <c r="C30" s="117" t="s">
        <v>481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98"/>
      <c r="T30"/>
    </row>
    <row r="31" spans="2:25" ht="15" thickBot="1" x14ac:dyDescent="0.35">
      <c r="C31" s="117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98"/>
      <c r="T31" s="423" t="s">
        <v>589</v>
      </c>
    </row>
    <row r="32" spans="2:25" x14ac:dyDescent="0.3">
      <c r="C32" s="148" t="s">
        <v>503</v>
      </c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53"/>
      <c r="R32" t="s">
        <v>448</v>
      </c>
      <c r="T32" s="423"/>
    </row>
    <row r="33" spans="3:21" ht="15" thickBot="1" x14ac:dyDescent="0.35">
      <c r="C33" s="118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54"/>
      <c r="R33" t="s">
        <v>501</v>
      </c>
      <c r="T33" s="423"/>
      <c r="U33" s="75"/>
    </row>
    <row r="34" spans="3:21" x14ac:dyDescent="0.3">
      <c r="C34" s="148" t="s">
        <v>482</v>
      </c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62">
        <f>Q21*Q32</f>
        <v>0</v>
      </c>
      <c r="R34" t="s">
        <v>495</v>
      </c>
      <c r="T34" s="423"/>
    </row>
    <row r="35" spans="3:21" ht="15" thickBot="1" x14ac:dyDescent="0.35">
      <c r="C35" s="118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52">
        <f>Q21*Q33</f>
        <v>0</v>
      </c>
      <c r="R35" t="s">
        <v>496</v>
      </c>
      <c r="T35" s="423" t="s">
        <v>589</v>
      </c>
    </row>
    <row r="36" spans="3:21" ht="14.4" customHeight="1" x14ac:dyDescent="0.3">
      <c r="C36" s="148" t="s">
        <v>502</v>
      </c>
      <c r="D36" s="149"/>
      <c r="E36" s="149"/>
      <c r="F36" s="149"/>
      <c r="G36" s="149"/>
      <c r="H36" s="149"/>
      <c r="I36" s="149"/>
      <c r="J36" s="149"/>
      <c r="K36" s="149"/>
      <c r="L36" s="149"/>
      <c r="M36" s="149"/>
      <c r="N36" s="149"/>
      <c r="O36" s="149"/>
      <c r="P36" s="149"/>
      <c r="Q36" s="163"/>
      <c r="R36" t="s">
        <v>497</v>
      </c>
      <c r="T36" s="423"/>
    </row>
    <row r="37" spans="3:21" ht="15" thickBot="1" x14ac:dyDescent="0.35">
      <c r="C37" s="118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50">
        <f>Q29</f>
        <v>0</v>
      </c>
      <c r="R37" t="s">
        <v>498</v>
      </c>
      <c r="T37" s="423"/>
    </row>
    <row r="38" spans="3:21" x14ac:dyDescent="0.3">
      <c r="C38" s="148" t="s">
        <v>483</v>
      </c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55">
        <f>Q34*Q36</f>
        <v>0</v>
      </c>
      <c r="R38" t="s">
        <v>500</v>
      </c>
      <c r="T38" s="423"/>
    </row>
    <row r="39" spans="3:21" ht="15" thickBot="1" x14ac:dyDescent="0.35">
      <c r="C39" s="118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51">
        <f>Q35*Q37</f>
        <v>0</v>
      </c>
      <c r="R39" t="s">
        <v>499</v>
      </c>
      <c r="T39" s="423"/>
    </row>
    <row r="40" spans="3:21" x14ac:dyDescent="0.3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25"/>
    </row>
  </sheetData>
  <mergeCells count="4">
    <mergeCell ref="T35:T39"/>
    <mergeCell ref="T26:T28"/>
    <mergeCell ref="T20:T22"/>
    <mergeCell ref="T31:T3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E55FD-B905-4BB1-B56C-2715DC45DF45}">
  <dimension ref="A1:T23"/>
  <sheetViews>
    <sheetView topLeftCell="E1" workbookViewId="0">
      <selection activeCell="Q8" sqref="Q8"/>
    </sheetView>
  </sheetViews>
  <sheetFormatPr baseColWidth="10" defaultColWidth="11.5546875" defaultRowHeight="14.4" x14ac:dyDescent="0.3"/>
  <cols>
    <col min="1" max="2" width="3.6640625" customWidth="1"/>
    <col min="3" max="3" width="31.109375" customWidth="1"/>
    <col min="4" max="12" width="12.6640625" customWidth="1"/>
    <col min="13" max="13" width="13" style="76" bestFit="1" customWidth="1"/>
    <col min="14" max="17" width="13" style="77" customWidth="1"/>
    <col min="18" max="18" width="27" bestFit="1" customWidth="1"/>
  </cols>
  <sheetData>
    <row r="1" spans="1:19" x14ac:dyDescent="0.3">
      <c r="A1" s="75" t="s">
        <v>457</v>
      </c>
    </row>
    <row r="2" spans="1:19" x14ac:dyDescent="0.3">
      <c r="N2" s="78"/>
      <c r="O2" s="78"/>
      <c r="P2" s="78"/>
      <c r="Q2" s="79"/>
      <c r="R2" s="80" t="s">
        <v>458</v>
      </c>
    </row>
    <row r="3" spans="1:19" x14ac:dyDescent="0.3">
      <c r="N3" s="78"/>
      <c r="O3" s="78"/>
      <c r="P3" s="78"/>
      <c r="Q3" s="81"/>
      <c r="R3" s="80" t="s">
        <v>459</v>
      </c>
    </row>
    <row r="4" spans="1:19" x14ac:dyDescent="0.3">
      <c r="N4" s="78"/>
      <c r="O4" s="78"/>
      <c r="P4" s="78"/>
      <c r="Q4" s="82"/>
      <c r="R4" s="80" t="s">
        <v>460</v>
      </c>
    </row>
    <row r="5" spans="1:19" x14ac:dyDescent="0.3">
      <c r="M5" s="83"/>
      <c r="N5" s="78"/>
      <c r="O5" s="78"/>
      <c r="P5" s="78"/>
      <c r="Q5" s="78"/>
      <c r="R5" s="80"/>
    </row>
    <row r="6" spans="1:19" x14ac:dyDescent="0.3">
      <c r="B6" s="485" t="s">
        <v>506</v>
      </c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  <c r="P6" s="485"/>
      <c r="Q6" s="242">
        <f>Q11*Q18</f>
        <v>0</v>
      </c>
      <c r="R6" s="2" t="s">
        <v>493</v>
      </c>
    </row>
    <row r="7" spans="1:19" ht="15" thickBot="1" x14ac:dyDescent="0.35"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242">
        <f>Q12*Q19</f>
        <v>0</v>
      </c>
      <c r="R7" s="2" t="s">
        <v>494</v>
      </c>
    </row>
    <row r="8" spans="1:19" ht="15" thickBot="1" x14ac:dyDescent="0.35">
      <c r="A8" s="75"/>
      <c r="M8" s="85"/>
      <c r="N8" s="86"/>
      <c r="O8" s="86"/>
      <c r="P8" s="86"/>
      <c r="Q8" s="192">
        <f>Q7-Q6</f>
        <v>0</v>
      </c>
      <c r="R8" s="2" t="s">
        <v>510</v>
      </c>
      <c r="S8" t="s">
        <v>591</v>
      </c>
    </row>
    <row r="9" spans="1:19" s="75" customFormat="1" ht="15" thickBot="1" x14ac:dyDescent="0.35">
      <c r="B9"/>
      <c r="D9" s="68"/>
      <c r="E9" s="68"/>
      <c r="F9" s="68"/>
      <c r="G9" s="68"/>
      <c r="H9" s="68"/>
      <c r="I9" s="68"/>
      <c r="J9" s="68"/>
      <c r="K9" s="68"/>
      <c r="L9" s="68"/>
      <c r="M9" s="76"/>
      <c r="N9" s="77"/>
      <c r="O9" s="77"/>
      <c r="P9" s="77"/>
      <c r="Q9" s="77"/>
      <c r="R9"/>
    </row>
    <row r="10" spans="1:19" s="75" customFormat="1" ht="15" thickBot="1" x14ac:dyDescent="0.35">
      <c r="A10" s="87"/>
      <c r="B10" s="88" t="s">
        <v>462</v>
      </c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1"/>
      <c r="N10" s="92"/>
      <c r="O10" s="92"/>
      <c r="P10" s="92"/>
      <c r="Q10" s="92"/>
      <c r="R10" s="93"/>
    </row>
    <row r="11" spans="1:19" ht="15" thickBot="1" x14ac:dyDescent="0.35">
      <c r="A11" s="94"/>
      <c r="C11" s="148" t="s">
        <v>509</v>
      </c>
      <c r="D11" s="180"/>
      <c r="E11" s="180"/>
      <c r="F11" s="181"/>
      <c r="G11" s="180"/>
      <c r="H11" s="180"/>
      <c r="I11" s="180"/>
      <c r="J11" s="180"/>
      <c r="K11" s="149"/>
      <c r="L11" s="149"/>
      <c r="M11" s="182"/>
      <c r="N11" s="182"/>
      <c r="O11" s="182"/>
      <c r="P11" s="183"/>
      <c r="Q11" s="230">
        <f>'ISE1'!B4</f>
        <v>0</v>
      </c>
      <c r="R11" s="95" t="s">
        <v>507</v>
      </c>
    </row>
    <row r="12" spans="1:19" s="2" customFormat="1" ht="15" thickBot="1" x14ac:dyDescent="0.35">
      <c r="A12" s="96"/>
      <c r="C12" s="184"/>
      <c r="D12" s="185"/>
      <c r="E12" s="185"/>
      <c r="F12" s="185"/>
      <c r="G12" s="185"/>
      <c r="H12" s="185"/>
      <c r="I12" s="185"/>
      <c r="J12" s="185"/>
      <c r="K12" s="186"/>
      <c r="L12" s="186"/>
      <c r="M12" s="187"/>
      <c r="N12" s="187"/>
      <c r="O12" s="187"/>
      <c r="P12" s="187"/>
      <c r="Q12" s="230">
        <f>'ISE1'!C4</f>
        <v>0</v>
      </c>
      <c r="R12" s="97" t="s">
        <v>508</v>
      </c>
    </row>
    <row r="13" spans="1:19" ht="15" thickBot="1" x14ac:dyDescent="0.35">
      <c r="A13" s="94"/>
      <c r="C13" t="s">
        <v>463</v>
      </c>
      <c r="D13" s="11"/>
      <c r="E13" s="11"/>
      <c r="F13" s="11"/>
      <c r="G13" s="11"/>
      <c r="H13" s="11"/>
      <c r="I13" s="11"/>
      <c r="J13" s="11"/>
      <c r="K13" s="11"/>
      <c r="L13" s="11"/>
      <c r="M13" s="98"/>
      <c r="N13" s="99"/>
      <c r="O13" s="99"/>
      <c r="P13" s="99"/>
      <c r="Q13" s="99"/>
      <c r="R13" s="100"/>
    </row>
    <row r="14" spans="1:19" ht="15" thickBot="1" x14ac:dyDescent="0.35">
      <c r="A14" s="94"/>
      <c r="C14" s="101" t="s">
        <v>464</v>
      </c>
      <c r="D14" s="102">
        <v>2010</v>
      </c>
      <c r="E14" s="102">
        <v>2011</v>
      </c>
      <c r="F14" s="102">
        <v>2012</v>
      </c>
      <c r="G14" s="102">
        <v>2013</v>
      </c>
      <c r="H14" s="102">
        <v>2014</v>
      </c>
      <c r="I14" s="102">
        <v>2015</v>
      </c>
      <c r="J14" s="103">
        <v>2016</v>
      </c>
      <c r="K14" s="103">
        <v>2017</v>
      </c>
      <c r="L14" s="104">
        <v>2018</v>
      </c>
      <c r="M14" s="104">
        <v>2019</v>
      </c>
      <c r="N14" s="105">
        <v>2020</v>
      </c>
      <c r="O14" s="106">
        <v>2021</v>
      </c>
      <c r="P14" s="107">
        <v>2022</v>
      </c>
      <c r="Q14" s="108">
        <v>2023</v>
      </c>
      <c r="R14" s="100"/>
    </row>
    <row r="15" spans="1:19" ht="15" thickBot="1" x14ac:dyDescent="0.35">
      <c r="A15" s="94"/>
      <c r="C15" s="109" t="s">
        <v>465</v>
      </c>
      <c r="D15" s="110">
        <v>2.355743249391179E-2</v>
      </c>
      <c r="E15" s="110">
        <v>2.3638328288203777E-2</v>
      </c>
      <c r="F15" s="110">
        <v>2.37092055672482E-2</v>
      </c>
      <c r="G15" s="110">
        <v>2.4123737942344081E-2</v>
      </c>
      <c r="H15" s="110">
        <v>2.3640974166685223E-2</v>
      </c>
      <c r="I15" s="110">
        <v>2.3382358225835394E-2</v>
      </c>
      <c r="J15" s="111">
        <v>2.3467341152138839E-2</v>
      </c>
      <c r="K15" s="111">
        <v>2.2568151310674116E-2</v>
      </c>
      <c r="L15" s="112">
        <v>2.240654208296252E-2</v>
      </c>
      <c r="M15" s="112">
        <f>1367120/47130000</f>
        <v>2.9007426267769996E-2</v>
      </c>
      <c r="N15" s="113">
        <f>1533.4*1000/47370000</f>
        <v>3.2370698754485963E-2</v>
      </c>
      <c r="O15" s="114">
        <f>1234.4*1000/47420000</f>
        <v>2.6031210459721635E-2</v>
      </c>
      <c r="P15" s="115">
        <v>2.4460533299496576E-2</v>
      </c>
      <c r="Q15" s="116">
        <v>2.4432592834828154E-2</v>
      </c>
      <c r="R15" s="100"/>
    </row>
    <row r="16" spans="1:19" x14ac:dyDescent="0.3">
      <c r="A16" s="94"/>
      <c r="C16" s="117" t="s">
        <v>466</v>
      </c>
      <c r="D16" s="11"/>
      <c r="E16" s="11"/>
      <c r="F16" s="11"/>
      <c r="G16" s="11"/>
      <c r="H16" s="11"/>
      <c r="I16" s="11"/>
      <c r="J16" s="11"/>
      <c r="K16" s="11"/>
      <c r="L16" s="11"/>
      <c r="M16" s="98"/>
      <c r="N16" s="99"/>
      <c r="O16" s="99"/>
      <c r="P16" s="99"/>
      <c r="Q16" s="99"/>
      <c r="R16" s="100"/>
    </row>
    <row r="17" spans="1:20" ht="15" customHeight="1" thickBot="1" x14ac:dyDescent="0.35">
      <c r="A17" s="94"/>
      <c r="C17" s="117"/>
      <c r="D17" s="11"/>
      <c r="E17" s="11"/>
      <c r="F17" s="11"/>
      <c r="G17" s="11"/>
      <c r="H17" s="11"/>
      <c r="I17" s="11"/>
      <c r="J17" s="11"/>
      <c r="K17" s="11"/>
      <c r="L17" s="11"/>
      <c r="M17" s="98"/>
      <c r="N17" s="99"/>
      <c r="O17" s="99"/>
      <c r="P17" s="99"/>
      <c r="Q17" s="99"/>
      <c r="R17" s="100"/>
      <c r="T17" s="423" t="s">
        <v>589</v>
      </c>
    </row>
    <row r="18" spans="1:20" ht="15" customHeight="1" x14ac:dyDescent="0.3">
      <c r="A18" s="94"/>
      <c r="C18" s="148" t="s">
        <v>467</v>
      </c>
      <c r="D18" s="188"/>
      <c r="E18" s="181"/>
      <c r="F18" s="188"/>
      <c r="G18" s="149"/>
      <c r="H18" s="149"/>
      <c r="I18" s="149"/>
      <c r="J18" s="149"/>
      <c r="K18" s="149"/>
      <c r="L18" s="149"/>
      <c r="M18" s="188"/>
      <c r="N18" s="188"/>
      <c r="O18" s="188"/>
      <c r="P18" s="188"/>
      <c r="Q18" s="312"/>
      <c r="R18" s="100" t="s">
        <v>504</v>
      </c>
      <c r="T18" s="423"/>
    </row>
    <row r="19" spans="1:20" ht="15" customHeight="1" thickBot="1" x14ac:dyDescent="0.35">
      <c r="A19" s="94"/>
      <c r="C19" s="118"/>
      <c r="D19" s="189"/>
      <c r="E19" s="186"/>
      <c r="F19" s="189"/>
      <c r="G19" s="121"/>
      <c r="H19" s="121"/>
      <c r="I19" s="121"/>
      <c r="J19" s="121"/>
      <c r="K19" s="121"/>
      <c r="L19" s="121"/>
      <c r="M19" s="189"/>
      <c r="N19" s="189"/>
      <c r="O19" s="189"/>
      <c r="P19" s="189"/>
      <c r="Q19" s="313"/>
      <c r="R19" s="100" t="s">
        <v>505</v>
      </c>
      <c r="T19" s="423"/>
    </row>
    <row r="20" spans="1:20" ht="15" thickBot="1" x14ac:dyDescent="0.35">
      <c r="A20" s="118"/>
      <c r="B20" s="119"/>
      <c r="C20" s="120"/>
      <c r="D20" s="121"/>
      <c r="E20" s="121"/>
      <c r="F20" s="121"/>
      <c r="G20" s="121"/>
      <c r="H20" s="121"/>
      <c r="I20" s="121"/>
      <c r="J20" s="121"/>
      <c r="K20" s="121"/>
      <c r="L20" s="121"/>
      <c r="M20" s="122"/>
      <c r="N20" s="123"/>
      <c r="O20" s="123"/>
      <c r="P20" s="123"/>
      <c r="Q20" s="123"/>
      <c r="R20" s="124"/>
      <c r="T20" s="423"/>
    </row>
    <row r="21" spans="1:20" x14ac:dyDescent="0.3">
      <c r="D21" s="11"/>
      <c r="E21" s="11"/>
      <c r="F21" s="11"/>
      <c r="G21" s="11"/>
      <c r="H21" s="11"/>
      <c r="I21" s="11"/>
      <c r="J21" s="11"/>
      <c r="K21" s="11"/>
      <c r="L21" s="11"/>
      <c r="M21" s="125"/>
      <c r="N21" s="126"/>
      <c r="O21" s="126"/>
      <c r="P21" s="126"/>
      <c r="Q21" s="126"/>
    </row>
    <row r="22" spans="1:20" x14ac:dyDescent="0.3">
      <c r="P22" s="127"/>
      <c r="Q22" s="127"/>
    </row>
    <row r="23" spans="1:20" x14ac:dyDescent="0.3">
      <c r="N23" s="127"/>
      <c r="P23" s="127"/>
    </row>
  </sheetData>
  <mergeCells count="2">
    <mergeCell ref="B6:P6"/>
    <mergeCell ref="T17:T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PCL</vt:lpstr>
      <vt:lpstr>IMP1</vt:lpstr>
      <vt:lpstr>IMP2</vt:lpstr>
      <vt:lpstr>IMP3</vt:lpstr>
      <vt:lpstr>CRO1</vt:lpstr>
      <vt:lpstr>ISE1</vt:lpstr>
      <vt:lpstr>ISE2</vt:lpstr>
      <vt:lpstr>ISE3</vt:lpstr>
      <vt:lpstr>ISE4</vt:lpstr>
      <vt:lpstr>ISE5</vt:lpstr>
      <vt:lpstr>ISE6</vt:lpstr>
      <vt:lpstr>ISE7</vt:lpstr>
      <vt:lpstr>ISE8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Miguel Reimúndez</cp:lastModifiedBy>
  <dcterms:created xsi:type="dcterms:W3CDTF">2025-04-11T08:04:36Z</dcterms:created>
  <dcterms:modified xsi:type="dcterms:W3CDTF">2026-03-17T09:48:19Z</dcterms:modified>
</cp:coreProperties>
</file>