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onsultoria\Trabajos\GALICIA RESILIENTE\2. REDE LOCAL POLO CLIMA\C-S01-T02. Apoyo mitigación\metodología terciario\"/>
    </mc:Choice>
  </mc:AlternateContent>
  <xr:revisionPtr revIDLastSave="0" documentId="13_ncr:1_{BF3ABF5E-6EB7-4C27-AEEA-397456B72849}" xr6:coauthVersionLast="47" xr6:coauthVersionMax="47" xr10:uidLastSave="{00000000-0000-0000-0000-000000000000}"/>
  <bookViews>
    <workbookView xWindow="-108" yWindow="-108" windowWidth="23256" windowHeight="12456" xr2:uid="{9A847D57-342E-425B-8517-E57B4049B45E}"/>
  </bookViews>
  <sheets>
    <sheet name="Cálculo consumos e emisións" sheetId="1" r:id="rId1"/>
    <sheet name="Factores de emisión" sheetId="4" r:id="rId2"/>
    <sheet name="Factores de conversió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8" i="1" l="1"/>
  <c r="N86" i="1" s="1"/>
  <c r="O58" i="1"/>
  <c r="O86" i="1" s="1"/>
  <c r="N63" i="1"/>
  <c r="N91" i="1" s="1"/>
  <c r="O63" i="1"/>
  <c r="O91" i="1" s="1"/>
  <c r="Q70" i="1" l="1"/>
  <c r="Q98" i="1" s="1"/>
  <c r="R57" i="1"/>
  <c r="R85" i="1" s="1"/>
  <c r="S57" i="1"/>
  <c r="S85" i="1" s="1"/>
  <c r="R58" i="1"/>
  <c r="R86" i="1" s="1"/>
  <c r="S58" i="1"/>
  <c r="S86" i="1" s="1"/>
  <c r="R59" i="1"/>
  <c r="R87" i="1" s="1"/>
  <c r="S59" i="1"/>
  <c r="S87" i="1" s="1"/>
  <c r="R60" i="1"/>
  <c r="R88" i="1" s="1"/>
  <c r="S60" i="1"/>
  <c r="S88" i="1" s="1"/>
  <c r="R61" i="1"/>
  <c r="R89" i="1" s="1"/>
  <c r="S61" i="1"/>
  <c r="S89" i="1" s="1"/>
  <c r="R62" i="1"/>
  <c r="R90" i="1" s="1"/>
  <c r="S62" i="1"/>
  <c r="S90" i="1" s="1"/>
  <c r="R63" i="1"/>
  <c r="R91" i="1" s="1"/>
  <c r="S63" i="1"/>
  <c r="S91" i="1" s="1"/>
  <c r="R64" i="1"/>
  <c r="R92" i="1" s="1"/>
  <c r="S64" i="1"/>
  <c r="S92" i="1" s="1"/>
  <c r="R65" i="1"/>
  <c r="R93" i="1" s="1"/>
  <c r="S65" i="1"/>
  <c r="S93" i="1" s="1"/>
  <c r="R66" i="1"/>
  <c r="R94" i="1" s="1"/>
  <c r="S66" i="1"/>
  <c r="S94" i="1" s="1"/>
  <c r="R67" i="1"/>
  <c r="R95" i="1" s="1"/>
  <c r="S67" i="1"/>
  <c r="S95" i="1" s="1"/>
  <c r="R68" i="1"/>
  <c r="R96" i="1" s="1"/>
  <c r="S68" i="1"/>
  <c r="S96" i="1" s="1"/>
  <c r="R69" i="1"/>
  <c r="R97" i="1" s="1"/>
  <c r="S69" i="1"/>
  <c r="S97" i="1" s="1"/>
  <c r="R70" i="1"/>
  <c r="R98" i="1" s="1"/>
  <c r="S70" i="1"/>
  <c r="S98" i="1" s="1"/>
  <c r="R71" i="1"/>
  <c r="R99" i="1" s="1"/>
  <c r="S71" i="1"/>
  <c r="S99" i="1" s="1"/>
  <c r="S56" i="1"/>
  <c r="S84" i="1" s="1"/>
  <c r="R56" i="1"/>
  <c r="R84" i="1" s="1"/>
  <c r="L58" i="1"/>
  <c r="L86" i="1" s="1"/>
  <c r="L62" i="1"/>
  <c r="L90" i="1" s="1"/>
  <c r="P57" i="1"/>
  <c r="P85" i="1" s="1"/>
  <c r="Q57" i="1"/>
  <c r="Q85" i="1" s="1"/>
  <c r="P58" i="1"/>
  <c r="P86" i="1" s="1"/>
  <c r="Q58" i="1"/>
  <c r="Q86" i="1" s="1"/>
  <c r="P59" i="1"/>
  <c r="P87" i="1" s="1"/>
  <c r="Q59" i="1"/>
  <c r="Q87" i="1" s="1"/>
  <c r="P60" i="1"/>
  <c r="P88" i="1" s="1"/>
  <c r="Q60" i="1"/>
  <c r="Q88" i="1" s="1"/>
  <c r="P61" i="1"/>
  <c r="P89" i="1" s="1"/>
  <c r="Q61" i="1"/>
  <c r="Q89" i="1" s="1"/>
  <c r="P62" i="1"/>
  <c r="P90" i="1" s="1"/>
  <c r="Q62" i="1"/>
  <c r="Q90" i="1" s="1"/>
  <c r="P63" i="1"/>
  <c r="P91" i="1" s="1"/>
  <c r="Q63" i="1"/>
  <c r="Q91" i="1" s="1"/>
  <c r="P64" i="1"/>
  <c r="P92" i="1" s="1"/>
  <c r="Q64" i="1"/>
  <c r="Q92" i="1" s="1"/>
  <c r="P65" i="1"/>
  <c r="P93" i="1" s="1"/>
  <c r="Q65" i="1"/>
  <c r="Q93" i="1" s="1"/>
  <c r="P66" i="1"/>
  <c r="P94" i="1" s="1"/>
  <c r="Q66" i="1"/>
  <c r="Q94" i="1" s="1"/>
  <c r="P67" i="1"/>
  <c r="P95" i="1" s="1"/>
  <c r="Q67" i="1"/>
  <c r="Q95" i="1" s="1"/>
  <c r="P68" i="1"/>
  <c r="P96" i="1" s="1"/>
  <c r="Q68" i="1"/>
  <c r="Q96" i="1" s="1"/>
  <c r="P69" i="1"/>
  <c r="P97" i="1" s="1"/>
  <c r="Q69" i="1"/>
  <c r="Q97" i="1" s="1"/>
  <c r="P70" i="1"/>
  <c r="P98" i="1" s="1"/>
  <c r="P71" i="1"/>
  <c r="P99" i="1" s="1"/>
  <c r="Q71" i="1"/>
  <c r="Q99" i="1" s="1"/>
  <c r="Q56" i="1"/>
  <c r="Q84" i="1" s="1"/>
  <c r="P56" i="1"/>
  <c r="P84" i="1" s="1"/>
  <c r="M57" i="1"/>
  <c r="M85" i="1" s="1"/>
  <c r="N57" i="1"/>
  <c r="N85" i="1" s="1"/>
  <c r="O57" i="1"/>
  <c r="O85" i="1" s="1"/>
  <c r="M58" i="1"/>
  <c r="M86" i="1" s="1"/>
  <c r="M59" i="1"/>
  <c r="M87" i="1" s="1"/>
  <c r="N59" i="1"/>
  <c r="N87" i="1" s="1"/>
  <c r="O59" i="1"/>
  <c r="O87" i="1" s="1"/>
  <c r="M60" i="1"/>
  <c r="M88" i="1" s="1"/>
  <c r="N60" i="1"/>
  <c r="N88" i="1" s="1"/>
  <c r="O60" i="1"/>
  <c r="O88" i="1" s="1"/>
  <c r="M61" i="1"/>
  <c r="M89" i="1" s="1"/>
  <c r="N61" i="1"/>
  <c r="N89" i="1" s="1"/>
  <c r="O61" i="1"/>
  <c r="O89" i="1" s="1"/>
  <c r="M62" i="1"/>
  <c r="M90" i="1" s="1"/>
  <c r="N62" i="1"/>
  <c r="N90" i="1" s="1"/>
  <c r="O62" i="1"/>
  <c r="O90" i="1" s="1"/>
  <c r="M63" i="1"/>
  <c r="M91" i="1" s="1"/>
  <c r="M64" i="1"/>
  <c r="M92" i="1" s="1"/>
  <c r="N64" i="1"/>
  <c r="N92" i="1" s="1"/>
  <c r="O64" i="1"/>
  <c r="O92" i="1" s="1"/>
  <c r="M65" i="1"/>
  <c r="M93" i="1" s="1"/>
  <c r="N65" i="1"/>
  <c r="N93" i="1" s="1"/>
  <c r="O65" i="1"/>
  <c r="O93" i="1" s="1"/>
  <c r="M66" i="1"/>
  <c r="M94" i="1" s="1"/>
  <c r="N66" i="1"/>
  <c r="N94" i="1" s="1"/>
  <c r="O66" i="1"/>
  <c r="O94" i="1" s="1"/>
  <c r="M67" i="1"/>
  <c r="M95" i="1" s="1"/>
  <c r="N67" i="1"/>
  <c r="N95" i="1" s="1"/>
  <c r="O67" i="1"/>
  <c r="O95" i="1" s="1"/>
  <c r="M68" i="1"/>
  <c r="M96" i="1" s="1"/>
  <c r="N68" i="1"/>
  <c r="N96" i="1" s="1"/>
  <c r="O68" i="1"/>
  <c r="O96" i="1" s="1"/>
  <c r="M69" i="1"/>
  <c r="M97" i="1" s="1"/>
  <c r="N69" i="1"/>
  <c r="N97" i="1" s="1"/>
  <c r="O69" i="1"/>
  <c r="O97" i="1" s="1"/>
  <c r="M70" i="1"/>
  <c r="M98" i="1" s="1"/>
  <c r="N70" i="1"/>
  <c r="N98" i="1" s="1"/>
  <c r="O70" i="1"/>
  <c r="O98" i="1" s="1"/>
  <c r="M71" i="1"/>
  <c r="M99" i="1" s="1"/>
  <c r="N71" i="1"/>
  <c r="N99" i="1" s="1"/>
  <c r="O71" i="1"/>
  <c r="O99" i="1" s="1"/>
  <c r="O56" i="1"/>
  <c r="O84" i="1" s="1"/>
  <c r="N56" i="1"/>
  <c r="N84" i="1" s="1"/>
  <c r="M56" i="1"/>
  <c r="M84" i="1" s="1"/>
  <c r="L57" i="1"/>
  <c r="L85" i="1" s="1"/>
  <c r="L59" i="1"/>
  <c r="L87" i="1" s="1"/>
  <c r="L60" i="1"/>
  <c r="L88" i="1" s="1"/>
  <c r="L61" i="1"/>
  <c r="L89" i="1" s="1"/>
  <c r="L63" i="1"/>
  <c r="L91" i="1" s="1"/>
  <c r="L64" i="1"/>
  <c r="L92" i="1" s="1"/>
  <c r="L65" i="1"/>
  <c r="L93" i="1" s="1"/>
  <c r="L66" i="1"/>
  <c r="L94" i="1" s="1"/>
  <c r="L67" i="1"/>
  <c r="L95" i="1" s="1"/>
  <c r="L68" i="1"/>
  <c r="L96" i="1" s="1"/>
  <c r="L69" i="1"/>
  <c r="L97" i="1" s="1"/>
  <c r="L70" i="1"/>
  <c r="L98" i="1" s="1"/>
  <c r="L71" i="1"/>
  <c r="L99" i="1" s="1"/>
  <c r="L56" i="1"/>
  <c r="L84" i="1" s="1"/>
  <c r="L25" i="1"/>
  <c r="M9" i="1" s="1"/>
  <c r="R72" i="1" l="1"/>
  <c r="R73" i="1" s="1"/>
  <c r="L100" i="1"/>
  <c r="M13" i="1"/>
  <c r="M17" i="1"/>
  <c r="M21" i="1"/>
  <c r="M10" i="1"/>
  <c r="M14" i="1"/>
  <c r="M18" i="1"/>
  <c r="M22" i="1"/>
  <c r="M11" i="1"/>
  <c r="M15" i="1"/>
  <c r="M19" i="1"/>
  <c r="M23" i="1"/>
  <c r="M12" i="1"/>
  <c r="M16" i="1"/>
  <c r="M20" i="1"/>
  <c r="M24" i="1"/>
  <c r="S100" i="1"/>
  <c r="S72" i="1"/>
  <c r="S73" i="1" s="1"/>
  <c r="Q100" i="1"/>
  <c r="R100" i="1"/>
  <c r="P100" i="1"/>
  <c r="O100" i="1"/>
  <c r="P72" i="1"/>
  <c r="Q72" i="1"/>
  <c r="Q73" i="1" s="1"/>
  <c r="L72" i="1"/>
  <c r="N72" i="1"/>
  <c r="M72" i="1"/>
  <c r="M73" i="1" s="1"/>
  <c r="O72" i="1"/>
  <c r="O73" i="1" s="1"/>
  <c r="M25" i="1" l="1"/>
  <c r="P73" i="1"/>
  <c r="N100" i="1"/>
  <c r="L73" i="1"/>
  <c r="N73" i="1"/>
  <c r="M100" i="1"/>
  <c r="L75" i="1" l="1"/>
  <c r="L103" i="1"/>
</calcChain>
</file>

<file path=xl/sharedStrings.xml><?xml version="1.0" encoding="utf-8"?>
<sst xmlns="http://schemas.openxmlformats.org/spreadsheetml/2006/main" count="227" uniqueCount="139">
  <si>
    <t>valores fixos</t>
  </si>
  <si>
    <t>valores a introducir polo concello</t>
  </si>
  <si>
    <t>valores calculados</t>
  </si>
  <si>
    <t>Listado de negocios sector terciario</t>
  </si>
  <si>
    <t>Panaderías, pastelerías, confiterías...</t>
  </si>
  <si>
    <t>Farmacias, ópticas, dentistas, veterinarios, comercios sanitarios, fisioterapia...</t>
  </si>
  <si>
    <t>Moda, paquetería, roupa interior, mercería, venta de telas, zapatería...</t>
  </si>
  <si>
    <t>Imprenta, fotocopias, ciber, informática, fotografía...</t>
  </si>
  <si>
    <t>Perruquería, estética, salón de beleza...</t>
  </si>
  <si>
    <t>Academias, garderías, parques infantís...</t>
  </si>
  <si>
    <t>Bazar, decoración, equipamento do fogar, tenda de bricolaxe, de pinturas, produtos para a pesca, estanco, librerías...</t>
  </si>
  <si>
    <t>Café, bar, pub, cervexería...</t>
  </si>
  <si>
    <t>Seguros, inmobiliarias, oficinas, xestorías...</t>
  </si>
  <si>
    <t>Electrodomésticos, tendas de ordenadores...</t>
  </si>
  <si>
    <t>Parafarmacia, droguería, cosmética, maquillaxe, herboristería...</t>
  </si>
  <si>
    <t>Hoteis, Pensións, Residencias, albergues....</t>
  </si>
  <si>
    <t>Agrícola, pensos, maquinaria, animais...</t>
  </si>
  <si>
    <t>Restaurante, pizzería, comida para levar...</t>
  </si>
  <si>
    <t>Supermercados, ultramarinos...</t>
  </si>
  <si>
    <t>Nº Total</t>
  </si>
  <si>
    <t>TOTAL</t>
  </si>
  <si>
    <t>Carnicería, peixería, froitería...</t>
  </si>
  <si>
    <t>Nº Mínimo enquisas</t>
  </si>
  <si>
    <t>kWh anual</t>
  </si>
  <si>
    <t>Gas natural</t>
  </si>
  <si>
    <t>Butano</t>
  </si>
  <si>
    <t>Gasóleo</t>
  </si>
  <si>
    <t>Consumo en kWh</t>
  </si>
  <si>
    <t>Electricidade</t>
  </si>
  <si>
    <t>MWH</t>
  </si>
  <si>
    <t>Consumo total en MWH</t>
  </si>
  <si>
    <t>Biomasa</t>
  </si>
  <si>
    <t>Propano</t>
  </si>
  <si>
    <t>TÁBOA CÁLCULO MUESTREO</t>
  </si>
  <si>
    <t>TÁBOA CONSUMOS FINAIS</t>
  </si>
  <si>
    <t xml:space="preserve">TÁBOA EMISIÓNS CO2 </t>
  </si>
  <si>
    <t>Emisións CO2 en t CO2</t>
  </si>
  <si>
    <t>Emisións totais toneladas CO2</t>
  </si>
  <si>
    <t>Tipo de combustible</t>
  </si>
  <si>
    <t>Petroleo Bruto</t>
  </si>
  <si>
    <t>Materias primas de refinería</t>
  </si>
  <si>
    <t>GLP</t>
  </si>
  <si>
    <t>Queroseno aviación</t>
  </si>
  <si>
    <t>Gasolina</t>
  </si>
  <si>
    <t>Gasolina aviación</t>
  </si>
  <si>
    <t>Gasóleo/Diesel</t>
  </si>
  <si>
    <t>Fuelóleo</t>
  </si>
  <si>
    <t>Alquitrán</t>
  </si>
  <si>
    <t>Nafta</t>
  </si>
  <si>
    <t>Lubricantes</t>
  </si>
  <si>
    <t>Coque de petróleo</t>
  </si>
  <si>
    <t>Gases</t>
  </si>
  <si>
    <t>GNL</t>
  </si>
  <si>
    <t>Metano</t>
  </si>
  <si>
    <t>Etano</t>
  </si>
  <si>
    <t>Gas de refinería</t>
  </si>
  <si>
    <t>Gas de coquería</t>
  </si>
  <si>
    <t>Gas de alto horno</t>
  </si>
  <si>
    <t xml:space="preserve">Biogases en general </t>
  </si>
  <si>
    <t>Biogás pobre</t>
  </si>
  <si>
    <t>Biogás de vertedero</t>
  </si>
  <si>
    <t>Biogás de depuradora</t>
  </si>
  <si>
    <t>Carbones</t>
  </si>
  <si>
    <t>Antracita eléctrica</t>
  </si>
  <si>
    <t>Antracita industrial</t>
  </si>
  <si>
    <t>Antracita otros sectores de consumo final</t>
  </si>
  <si>
    <t>Hulla eléctrica</t>
  </si>
  <si>
    <t>Hulla coquizable</t>
  </si>
  <si>
    <t>Hulla altos hornos</t>
  </si>
  <si>
    <t>Hulla industrial</t>
  </si>
  <si>
    <t>Hulla otros sectores de consumo final</t>
  </si>
  <si>
    <t>Carbón subbituminoso</t>
  </si>
  <si>
    <t>Coque de coquería</t>
  </si>
  <si>
    <t>Alquitrán de hulla</t>
  </si>
  <si>
    <t>Biomasa en general</t>
  </si>
  <si>
    <t>Leña y ramas</t>
  </si>
  <si>
    <t>Leñas tallares</t>
  </si>
  <si>
    <t>Leñas de podas</t>
  </si>
  <si>
    <t>Leñas de olivos y cultivos agrícolas</t>
  </si>
  <si>
    <t>Serrines y virutas</t>
  </si>
  <si>
    <t>Cortezas</t>
  </si>
  <si>
    <t>Astilla de pino triturada (Humedad &lt;20%)</t>
  </si>
  <si>
    <t>Residuos de poda</t>
  </si>
  <si>
    <t>Otros reiduos forestales</t>
  </si>
  <si>
    <t>Biomasa de la indiustria forestal</t>
  </si>
  <si>
    <t>Biomasa agrícola</t>
  </si>
  <si>
    <t>Sarmientos de vid</t>
  </si>
  <si>
    <t>Ramilla de uva</t>
  </si>
  <si>
    <t>Hueso de aceituna</t>
  </si>
  <si>
    <t>Orujillo</t>
  </si>
  <si>
    <t>Orujo de uva</t>
  </si>
  <si>
    <t>Cáscara de frutos secos</t>
  </si>
  <si>
    <t>Cáscara de cereales</t>
  </si>
  <si>
    <t>Cáscara de almendra (Humedad &lt;20%)</t>
  </si>
  <si>
    <t>Paja de cereales</t>
  </si>
  <si>
    <t>Zuro de maiz (Humedad &lt;25%)</t>
  </si>
  <si>
    <t>Otros residuos agrícolas</t>
  </si>
  <si>
    <t xml:space="preserve">Poso de café </t>
  </si>
  <si>
    <t xml:space="preserve">Marro de café </t>
  </si>
  <si>
    <t>Residuo molienda de café</t>
  </si>
  <si>
    <t>Pellets en general</t>
  </si>
  <si>
    <t>Pellet de madera (Humedad &lt;15%)</t>
  </si>
  <si>
    <t>Carbón vegetal</t>
  </si>
  <si>
    <t>Bioetanol</t>
  </si>
  <si>
    <t>Biodiesel</t>
  </si>
  <si>
    <t>Otros biocombustibles líquidos</t>
  </si>
  <si>
    <r>
      <t xml:space="preserve">PCI
</t>
    </r>
    <r>
      <rPr>
        <sz val="12"/>
        <rFont val="Arial"/>
        <family val="2"/>
      </rPr>
      <t>(kWh/kg)</t>
    </r>
  </si>
  <si>
    <t>Fuente: IDAE; Miteco, Eurostat, IPCC</t>
  </si>
  <si>
    <t>Solar térmica</t>
  </si>
  <si>
    <t>Xeotérmica</t>
  </si>
  <si>
    <t>Nº Mostras</t>
  </si>
  <si>
    <t xml:space="preserve"> Electricidade</t>
  </si>
  <si>
    <t>TÁBOA RESULTADOS  ENQUISA</t>
  </si>
  <si>
    <t>Electricidad</t>
  </si>
  <si>
    <t>Calor/frío</t>
  </si>
  <si>
    <t>Combustibles fósiles</t>
  </si>
  <si>
    <t>Energías renovables</t>
  </si>
  <si>
    <t xml:space="preserve">Nacional </t>
  </si>
  <si>
    <t>Local</t>
  </si>
  <si>
    <t>Gas licuado</t>
  </si>
  <si>
    <t>Gasóleo de calefacción</t>
  </si>
  <si>
    <t>Diésel</t>
  </si>
  <si>
    <t>Lignito</t>
  </si>
  <si>
    <t>Carbón</t>
  </si>
  <si>
    <t>Biocombustible</t>
  </si>
  <si>
    <t>Fuente: CNMC, MITECO</t>
  </si>
  <si>
    <t>(1) Butano+propano</t>
  </si>
  <si>
    <t>ANO REFERENCIA IER</t>
  </si>
  <si>
    <t>Petroleo e productos petrolíferos</t>
  </si>
  <si>
    <t>Outros querosenos</t>
  </si>
  <si>
    <t>Biocarburantes e biocombustibles líquidos</t>
  </si>
  <si>
    <r>
      <t>Emisións de CO</t>
    </r>
    <r>
      <rPr>
        <b/>
        <vertAlign val="subscript"/>
        <sz val="11"/>
        <rFont val="Arial"/>
        <family val="2"/>
      </rPr>
      <t>2</t>
    </r>
  </si>
  <si>
    <t>Ano</t>
  </si>
  <si>
    <t>Ano escollido para o inventario</t>
  </si>
  <si>
    <t>Outros combustibles fósiles(1)</t>
  </si>
  <si>
    <t xml:space="preserve">Aceite vexetal </t>
  </si>
  <si>
    <t>Outros tipos de biomasa</t>
  </si>
  <si>
    <t>Enerxía solar térmica</t>
  </si>
  <si>
    <t>Enerxía xeotérmica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</si>
</sst>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u/>
      <sz val="10"/>
      <color indexed="12"/>
      <name val="Arial"/>
      <family val="2"/>
    </font>
    <font>
      <b/>
      <sz val="9"/>
      <color theme="0"/>
      <name val="Arial"/>
      <family val="2"/>
    </font>
    <font>
      <u/>
      <sz val="10"/>
      <color theme="5"/>
      <name val="Tahoma"/>
      <family val="2"/>
    </font>
    <font>
      <sz val="9"/>
      <color theme="1"/>
      <name val="Arial"/>
      <family val="2"/>
    </font>
    <font>
      <sz val="11"/>
      <color theme="5"/>
      <name val="Calibri"/>
      <family val="2"/>
    </font>
    <font>
      <b/>
      <sz val="11"/>
      <color theme="6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vertAlign val="subscript"/>
      <sz val="11"/>
      <name val="Arial"/>
      <family val="2"/>
    </font>
    <font>
      <b/>
      <sz val="10"/>
      <name val="Arial"/>
      <family val="2"/>
    </font>
    <font>
      <b/>
      <u val="double"/>
      <sz val="11"/>
      <name val="Arial"/>
      <family val="2"/>
    </font>
    <font>
      <i/>
      <sz val="11"/>
      <color theme="0" tint="-0.499984740745262"/>
      <name val="Arial"/>
      <family val="2"/>
    </font>
    <font>
      <b/>
      <u val="double"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1F2C4"/>
        <bgColor indexed="64"/>
      </patternFill>
    </fill>
    <fill>
      <patternFill patternType="solid">
        <fgColor rgb="FFE6E899"/>
        <bgColor indexed="64"/>
      </patternFill>
    </fill>
    <fill>
      <patternFill patternType="solid">
        <fgColor rgb="FF66AACD"/>
        <bgColor indexed="64"/>
      </patternFill>
    </fill>
    <fill>
      <patternFill patternType="solid">
        <fgColor rgb="FFF2F2C4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4" fillId="2" borderId="0" applyNumberFormat="0" applyBorder="0" applyAlignment="0" applyProtection="0"/>
    <xf numFmtId="49" fontId="13" fillId="6" borderId="6" applyBorder="0">
      <alignment horizontal="left"/>
    </xf>
    <xf numFmtId="0" fontId="5" fillId="2" borderId="0" applyNumberFormat="0" applyBorder="0" applyAlignment="0" applyProtection="0"/>
    <xf numFmtId="0" fontId="6" fillId="4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1" applyNumberFormat="0" applyAlignment="0" applyProtection="0"/>
    <xf numFmtId="0" fontId="14" fillId="0" borderId="0" applyNumberFormat="0" applyBorder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5" fillId="7" borderId="7">
      <alignment horizontal="left" vertical="top"/>
    </xf>
    <xf numFmtId="49" fontId="15" fillId="8" borderId="7">
      <alignment horizontal="left" vertical="top"/>
    </xf>
    <xf numFmtId="0" fontId="16" fillId="0" borderId="0">
      <alignment vertical="center"/>
    </xf>
    <xf numFmtId="0" fontId="14" fillId="0" borderId="0" applyNumberFormat="0" applyBorder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49" fontId="13" fillId="9" borderId="7">
      <alignment horizontal="left" vertical="top" wrapText="1"/>
    </xf>
    <xf numFmtId="49" fontId="13" fillId="10" borderId="7">
      <alignment horizontal="left" vertical="top" wrapText="1"/>
    </xf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5" borderId="4" applyNumberFormat="0" applyFont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9" fontId="17" fillId="0" borderId="7">
      <alignment horizontal="left"/>
    </xf>
    <xf numFmtId="0" fontId="10" fillId="0" borderId="0" applyNumberFormat="0" applyFill="0" applyBorder="0" applyAlignment="0" applyProtection="0"/>
    <xf numFmtId="0" fontId="11" fillId="0" borderId="5" applyNumberFormat="0" applyFill="0" applyAlignment="0" applyProtection="0"/>
    <xf numFmtId="164" fontId="1" fillId="0" borderId="0" applyFont="0" applyFill="0" applyBorder="0" applyAlignment="0" applyProtection="0"/>
    <xf numFmtId="0" fontId="20" fillId="0" borderId="0"/>
  </cellStyleXfs>
  <cellXfs count="133">
    <xf numFmtId="0" fontId="0" fillId="0" borderId="0" xfId="0"/>
    <xf numFmtId="0" fontId="19" fillId="0" borderId="0" xfId="0" applyFont="1" applyAlignment="1">
      <alignment horizontal="left" vertical="center"/>
    </xf>
    <xf numFmtId="0" fontId="19" fillId="11" borderId="8" xfId="0" applyFont="1" applyFill="1" applyBorder="1"/>
    <xf numFmtId="0" fontId="19" fillId="12" borderId="8" xfId="0" applyFont="1" applyFill="1" applyBorder="1"/>
    <xf numFmtId="0" fontId="19" fillId="13" borderId="8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8" xfId="0" applyBorder="1"/>
    <xf numFmtId="0" fontId="0" fillId="0" borderId="10" xfId="0" applyBorder="1" applyAlignment="1">
      <alignment horizontal="center"/>
    </xf>
    <xf numFmtId="4" fontId="0" fillId="13" borderId="12" xfId="0" applyNumberFormat="1" applyFill="1" applyBorder="1" applyAlignment="1">
      <alignment horizontal="center"/>
    </xf>
    <xf numFmtId="4" fontId="0" fillId="13" borderId="12" xfId="0" applyNumberFormat="1" applyFill="1" applyBorder="1" applyAlignment="1">
      <alignment horizontal="center" vertical="center"/>
    </xf>
    <xf numFmtId="4" fontId="0" fillId="13" borderId="8" xfId="0" applyNumberFormat="1" applyFill="1" applyBorder="1" applyAlignment="1">
      <alignment horizontal="center" vertical="center"/>
    </xf>
    <xf numFmtId="4" fontId="0" fillId="13" borderId="13" xfId="0" applyNumberFormat="1" applyFill="1" applyBorder="1" applyAlignment="1">
      <alignment horizontal="center" vertical="center"/>
    </xf>
    <xf numFmtId="4" fontId="0" fillId="13" borderId="19" xfId="0" applyNumberFormat="1" applyFill="1" applyBorder="1" applyAlignment="1">
      <alignment horizontal="center" vertical="center"/>
    </xf>
    <xf numFmtId="4" fontId="0" fillId="13" borderId="21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21" fillId="15" borderId="18" xfId="0" applyFont="1" applyFill="1" applyBorder="1" applyAlignment="1">
      <alignment horizontal="left"/>
    </xf>
    <xf numFmtId="0" fontId="21" fillId="15" borderId="13" xfId="0" applyFont="1" applyFill="1" applyBorder="1" applyAlignment="1">
      <alignment horizontal="left"/>
    </xf>
    <xf numFmtId="0" fontId="22" fillId="15" borderId="13" xfId="0" applyFont="1" applyFill="1" applyBorder="1" applyAlignment="1">
      <alignment horizontal="left"/>
    </xf>
    <xf numFmtId="0" fontId="21" fillId="15" borderId="21" xfId="0" applyFont="1" applyFill="1" applyBorder="1" applyAlignment="1">
      <alignment horizontal="left"/>
    </xf>
    <xf numFmtId="0" fontId="21" fillId="15" borderId="22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4" fontId="0" fillId="12" borderId="12" xfId="0" applyNumberFormat="1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4" fontId="0" fillId="12" borderId="8" xfId="0" applyNumberFormat="1" applyFill="1" applyBorder="1" applyAlignment="1">
      <alignment horizontal="center"/>
    </xf>
    <xf numFmtId="0" fontId="0" fillId="12" borderId="13" xfId="0" applyFill="1" applyBorder="1" applyAlignment="1">
      <alignment horizontal="center"/>
    </xf>
    <xf numFmtId="4" fontId="0" fillId="12" borderId="19" xfId="0" applyNumberFormat="1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4" fontId="0" fillId="12" borderId="20" xfId="0" applyNumberFormat="1" applyFill="1" applyBorder="1" applyAlignment="1">
      <alignment horizontal="center"/>
    </xf>
    <xf numFmtId="0" fontId="0" fillId="12" borderId="21" xfId="0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2" fillId="13" borderId="8" xfId="0" applyNumberFormat="1" applyFont="1" applyFill="1" applyBorder="1" applyAlignment="1">
      <alignment horizontal="center"/>
    </xf>
    <xf numFmtId="4" fontId="0" fillId="13" borderId="8" xfId="0" applyNumberFormat="1" applyFill="1" applyBorder="1" applyAlignment="1">
      <alignment horizontal="center"/>
    </xf>
    <xf numFmtId="4" fontId="0" fillId="13" borderId="13" xfId="0" applyNumberFormat="1" applyFill="1" applyBorder="1" applyAlignment="1">
      <alignment horizontal="center"/>
    </xf>
    <xf numFmtId="4" fontId="0" fillId="13" borderId="19" xfId="0" applyNumberFormat="1" applyFill="1" applyBorder="1" applyAlignment="1">
      <alignment horizontal="center"/>
    </xf>
    <xf numFmtId="4" fontId="0" fillId="13" borderId="20" xfId="0" applyNumberFormat="1" applyFill="1" applyBorder="1" applyAlignment="1">
      <alignment horizontal="center"/>
    </xf>
    <xf numFmtId="4" fontId="0" fillId="0" borderId="0" xfId="0" applyNumberFormat="1" applyAlignment="1">
      <alignment horizontal="center" vertical="center"/>
    </xf>
    <xf numFmtId="4" fontId="2" fillId="13" borderId="29" xfId="0" applyNumberFormat="1" applyFont="1" applyFill="1" applyBorder="1" applyAlignment="1">
      <alignment horizontal="center" vertical="center"/>
    </xf>
    <xf numFmtId="165" fontId="23" fillId="11" borderId="32" xfId="0" applyNumberFormat="1" applyFont="1" applyFill="1" applyBorder="1" applyAlignment="1">
      <alignment horizontal="center"/>
    </xf>
    <xf numFmtId="165" fontId="23" fillId="11" borderId="33" xfId="0" applyNumberFormat="1" applyFont="1" applyFill="1" applyBorder="1" applyAlignment="1">
      <alignment horizontal="center"/>
    </xf>
    <xf numFmtId="165" fontId="23" fillId="11" borderId="40" xfId="0" applyNumberFormat="1" applyFont="1" applyFill="1" applyBorder="1" applyAlignment="1">
      <alignment horizontal="center"/>
    </xf>
    <xf numFmtId="4" fontId="0" fillId="13" borderId="21" xfId="0" applyNumberFormat="1" applyFill="1" applyBorder="1" applyAlignment="1">
      <alignment horizontal="center"/>
    </xf>
    <xf numFmtId="0" fontId="0" fillId="13" borderId="41" xfId="0" applyFill="1" applyBorder="1" applyAlignment="1">
      <alignment horizontal="center" vertical="center"/>
    </xf>
    <xf numFmtId="0" fontId="0" fillId="13" borderId="42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0" fontId="0" fillId="13" borderId="13" xfId="0" applyFill="1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0" fillId="13" borderId="21" xfId="0" applyFill="1" applyBorder="1" applyAlignment="1">
      <alignment horizontal="center" vertical="center"/>
    </xf>
    <xf numFmtId="4" fontId="0" fillId="0" borderId="0" xfId="0" applyNumberFormat="1"/>
    <xf numFmtId="0" fontId="28" fillId="18" borderId="43" xfId="18" applyFont="1" applyFill="1" applyBorder="1" applyAlignment="1">
      <alignment horizontal="center" vertical="center" wrapText="1"/>
    </xf>
    <xf numFmtId="0" fontId="33" fillId="18" borderId="43" xfId="18" applyFont="1" applyFill="1" applyBorder="1" applyAlignment="1">
      <alignment horizontal="center" vertical="center" wrapText="1"/>
    </xf>
    <xf numFmtId="4" fontId="0" fillId="13" borderId="20" xfId="0" applyNumberFormat="1" applyFill="1" applyBorder="1" applyAlignment="1">
      <alignment horizontal="center" vertical="center"/>
    </xf>
    <xf numFmtId="0" fontId="25" fillId="17" borderId="0" xfId="18" applyFont="1" applyFill="1"/>
    <xf numFmtId="0" fontId="26" fillId="17" borderId="0" xfId="18" applyFont="1" applyFill="1" applyAlignment="1">
      <alignment horizontal="left" vertical="center"/>
    </xf>
    <xf numFmtId="0" fontId="30" fillId="17" borderId="0" xfId="18" applyFont="1" applyFill="1" applyAlignment="1">
      <alignment horizontal="left" vertical="center" wrapText="1"/>
    </xf>
    <xf numFmtId="0" fontId="25" fillId="16" borderId="0" xfId="18" applyFont="1" applyFill="1"/>
    <xf numFmtId="0" fontId="26" fillId="16" borderId="0" xfId="18" applyFont="1" applyFill="1" applyAlignment="1">
      <alignment horizontal="left"/>
    </xf>
    <xf numFmtId="0" fontId="30" fillId="16" borderId="0" xfId="18" applyFont="1" applyFill="1" applyAlignment="1">
      <alignment horizontal="left" vertical="center" wrapText="1"/>
    </xf>
    <xf numFmtId="0" fontId="30" fillId="19" borderId="0" xfId="18" applyFont="1" applyFill="1" applyAlignment="1">
      <alignment horizontal="left" vertical="center" wrapText="1"/>
    </xf>
    <xf numFmtId="0" fontId="3" fillId="16" borderId="0" xfId="18" applyFill="1"/>
    <xf numFmtId="0" fontId="3" fillId="19" borderId="0" xfId="18" applyFill="1"/>
    <xf numFmtId="0" fontId="29" fillId="18" borderId="43" xfId="18" applyFont="1" applyFill="1" applyBorder="1" applyAlignment="1">
      <alignment horizontal="center" vertical="center" wrapText="1"/>
    </xf>
    <xf numFmtId="0" fontId="31" fillId="18" borderId="43" xfId="18" applyFont="1" applyFill="1" applyBorder="1" applyAlignment="1">
      <alignment horizontal="center" vertical="center" wrapText="1"/>
    </xf>
    <xf numFmtId="0" fontId="32" fillId="18" borderId="43" xfId="18" applyFont="1" applyFill="1" applyBorder="1" applyAlignment="1">
      <alignment horizontal="center" vertical="center" wrapText="1"/>
    </xf>
    <xf numFmtId="0" fontId="25" fillId="0" borderId="0" xfId="18" applyFont="1"/>
    <xf numFmtId="0" fontId="18" fillId="0" borderId="0" xfId="0" applyFont="1" applyAlignment="1">
      <alignment horizontal="center"/>
    </xf>
    <xf numFmtId="165" fontId="23" fillId="11" borderId="47" xfId="0" applyNumberFormat="1" applyFont="1" applyFill="1" applyBorder="1" applyAlignment="1">
      <alignment horizontal="center"/>
    </xf>
    <xf numFmtId="0" fontId="28" fillId="18" borderId="46" xfId="18" applyFont="1" applyFill="1" applyBorder="1" applyAlignment="1">
      <alignment horizontal="center" vertical="center" wrapText="1"/>
    </xf>
    <xf numFmtId="0" fontId="28" fillId="16" borderId="8" xfId="18" applyFont="1" applyFill="1" applyBorder="1" applyAlignment="1">
      <alignment horizontal="center"/>
    </xf>
    <xf numFmtId="0" fontId="2" fillId="12" borderId="26" xfId="0" applyFont="1" applyFill="1" applyBorder="1" applyAlignment="1">
      <alignment horizontal="center"/>
    </xf>
    <xf numFmtId="0" fontId="2" fillId="12" borderId="41" xfId="0" applyFont="1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14" borderId="14" xfId="0" applyFill="1" applyBorder="1" applyAlignment="1">
      <alignment horizontal="center"/>
    </xf>
    <xf numFmtId="0" fontId="0" fillId="14" borderId="15" xfId="0" applyFill="1" applyBorder="1" applyAlignment="1">
      <alignment horizontal="center"/>
    </xf>
    <xf numFmtId="0" fontId="0" fillId="14" borderId="24" xfId="0" applyFill="1" applyBorder="1" applyAlignment="1">
      <alignment horizontal="center"/>
    </xf>
    <xf numFmtId="0" fontId="0" fillId="14" borderId="25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0" xfId="0" applyBorder="1" applyAlignment="1">
      <alignment horizontal="left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31" xfId="0" applyBorder="1" applyAlignment="1">
      <alignment horizontal="left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4" xfId="0" applyBorder="1" applyAlignment="1">
      <alignment horizontal="left"/>
    </xf>
    <xf numFmtId="0" fontId="33" fillId="18" borderId="44" xfId="18" applyFont="1" applyFill="1" applyBorder="1" applyAlignment="1">
      <alignment horizontal="center" vertical="center" wrapText="1"/>
    </xf>
    <xf numFmtId="0" fontId="33" fillId="18" borderId="45" xfId="18" applyFont="1" applyFill="1" applyBorder="1" applyAlignment="1">
      <alignment horizontal="center" vertical="center" wrapText="1"/>
    </xf>
    <xf numFmtId="0" fontId="33" fillId="18" borderId="43" xfId="18" applyFont="1" applyFill="1" applyBorder="1" applyAlignment="1">
      <alignment horizontal="center" vertical="center" wrapText="1"/>
    </xf>
    <xf numFmtId="0" fontId="28" fillId="18" borderId="43" xfId="18" applyFont="1" applyFill="1" applyBorder="1" applyAlignment="1">
      <alignment horizontal="center" vertical="center" wrapText="1"/>
    </xf>
    <xf numFmtId="0" fontId="21" fillId="15" borderId="37" xfId="0" applyFont="1" applyFill="1" applyBorder="1" applyAlignment="1">
      <alignment horizontal="center" vertical="center" wrapText="1"/>
    </xf>
    <xf numFmtId="0" fontId="21" fillId="15" borderId="39" xfId="0" applyFont="1" applyFill="1" applyBorder="1" applyAlignment="1">
      <alignment horizontal="center" vertical="center" wrapText="1"/>
    </xf>
    <xf numFmtId="0" fontId="21" fillId="15" borderId="26" xfId="0" applyFont="1" applyFill="1" applyBorder="1" applyAlignment="1">
      <alignment horizontal="center" vertical="center" wrapText="1"/>
    </xf>
    <xf numFmtId="0" fontId="21" fillId="15" borderId="14" xfId="0" applyFont="1" applyFill="1" applyBorder="1" applyAlignment="1">
      <alignment horizontal="center" vertical="center"/>
    </xf>
    <xf numFmtId="0" fontId="21" fillId="15" borderId="29" xfId="0" applyFont="1" applyFill="1" applyBorder="1" applyAlignment="1">
      <alignment horizontal="center" vertical="center"/>
    </xf>
    <xf numFmtId="0" fontId="21" fillId="15" borderId="38" xfId="0" applyFont="1" applyFill="1" applyBorder="1" applyAlignment="1">
      <alignment horizontal="center" vertical="center" wrapText="1"/>
    </xf>
    <xf numFmtId="0" fontId="21" fillId="15" borderId="11" xfId="0" applyFont="1" applyFill="1" applyBorder="1" applyAlignment="1">
      <alignment horizontal="center" vertical="center" wrapText="1"/>
    </xf>
  </cellXfs>
  <cellStyles count="39">
    <cellStyle name="20% - Énfasis3 2" xfId="1" xr:uid="{E2D1981E-F054-4A95-861B-A295F516B5B0}"/>
    <cellStyle name="A Question" xfId="2" xr:uid="{78CB2DE4-7F16-458A-B289-A4817AF9C981}"/>
    <cellStyle name="Buena 2" xfId="3" xr:uid="{FD86CEF8-974A-4669-908F-E8B881CD8B2D}"/>
    <cellStyle name="Celda de comprobación 2" xfId="4" xr:uid="{8B00D640-EF70-4F24-B494-F5656F27CD3D}"/>
    <cellStyle name="Celda vinculada 2" xfId="5" xr:uid="{B2A53E8F-DA64-4D0D-A8CC-E14817139670}"/>
    <cellStyle name="Encabezado 4 2" xfId="6" xr:uid="{D9CF21A8-B6FC-4324-8B88-532AA31EA38E}"/>
    <cellStyle name="Entrada 2" xfId="7" xr:uid="{9BEE93CF-9C39-4F67-A43B-C5CB1ACDE34E}"/>
    <cellStyle name="Excel Built-in Normal" xfId="38" xr:uid="{C6C2B9D0-4DFC-4E86-A997-8BC3D2F1EFB1}"/>
    <cellStyle name="Hyperlink 2" xfId="8" xr:uid="{D2820556-CE60-4325-980F-4EBA2D6EC7E0}"/>
    <cellStyle name="Hyperlink 3" xfId="9" xr:uid="{E4A113D9-D5E8-417F-B1E8-DE93865676AA}"/>
    <cellStyle name="Input Field" xfId="10" xr:uid="{18465D92-F45E-4AC4-8A2A-9EF903822900}"/>
    <cellStyle name="Input Type" xfId="11" xr:uid="{76099E42-ECAC-4FB0-B2E5-3D8B2EDD12F4}"/>
    <cellStyle name="Internal link" xfId="12" xr:uid="{AE4FE9C6-148C-4ECB-A7C7-6A22C8A02088}"/>
    <cellStyle name="Lien hypertexte 2" xfId="13" xr:uid="{6A6825EC-89ED-4C9F-B129-A669494E27A1}"/>
    <cellStyle name="Lien hypertexte 3" xfId="14" xr:uid="{07CD0E16-D14E-40F1-B171-DD1660DE87B9}"/>
    <cellStyle name="M2 Question" xfId="15" xr:uid="{94FCDF1E-C42C-4A43-818A-C6F150737CD9}"/>
    <cellStyle name="M3 Question" xfId="16" xr:uid="{62E5B99D-E8A8-491F-88CF-FB9EA2530D42}"/>
    <cellStyle name="Millares 2" xfId="17" xr:uid="{292936D0-F460-45AF-BF60-2AE7E1A057CB}"/>
    <cellStyle name="Millares 3" xfId="37" xr:uid="{2B456E51-008C-4064-B120-3F1BAEC192DA}"/>
    <cellStyle name="Normal" xfId="0" builtinId="0"/>
    <cellStyle name="Normal 2" xfId="18" xr:uid="{EA58BAA1-A94A-4580-BD7D-8C216F8DC15A}"/>
    <cellStyle name="Normál 2" xfId="19" xr:uid="{F8391E01-B134-49A6-B9DC-332C98E9C142}"/>
    <cellStyle name="Normal 2 2" xfId="20" xr:uid="{81295676-AEE1-457C-B7BC-CB9FCEFF5CFB}"/>
    <cellStyle name="Normal 2 3" xfId="21" xr:uid="{9EA1C62C-F23F-4112-A24D-64D9B3F369FD}"/>
    <cellStyle name="Normal 2_Munkafüzet1" xfId="22" xr:uid="{F6E03F38-F24B-4648-BCD6-1F9482B10405}"/>
    <cellStyle name="Normal 3" xfId="23" xr:uid="{2ABBF350-6FAF-43D2-A2BA-AC81ACE7B6D8}"/>
    <cellStyle name="Normal 4" xfId="24" xr:uid="{92FADBE1-9910-440F-B62F-6350968DE0DB}"/>
    <cellStyle name="Normal 5" xfId="25" xr:uid="{F3FAB135-2205-436E-8A1D-4E21DB26D2F4}"/>
    <cellStyle name="Normal 6" xfId="26" xr:uid="{61242BE8-F4B4-4357-8022-2B1A3A78B647}"/>
    <cellStyle name="Normal 7" xfId="27" xr:uid="{60354B67-48DB-431B-BCB3-01138A5E35E7}"/>
    <cellStyle name="Normal 8" xfId="28" xr:uid="{D229FE10-6188-460C-974A-66BE8C660C92}"/>
    <cellStyle name="Notas 2" xfId="29" xr:uid="{B4952E43-B427-404B-B19C-600301D9C8B5}"/>
    <cellStyle name="Percent 2" xfId="30" xr:uid="{D66A4F90-6A87-4A8B-869D-D8E9FF02209B}"/>
    <cellStyle name="Percent 3" xfId="31" xr:uid="{5B55DEFB-1EE7-4AA7-8493-74D4C53D3B32}"/>
    <cellStyle name="Pourcentage 2" xfId="32" xr:uid="{14D0D001-5484-4629-9CEE-83DBCFBFB794}"/>
    <cellStyle name="Pourcentage 2 2" xfId="33" xr:uid="{528D3EAF-3D25-4C6B-9D3A-8D82DCA4D314}"/>
    <cellStyle name="Subheading" xfId="34" xr:uid="{A291CDEB-B3CD-40BC-A68E-7683F8318F4B}"/>
    <cellStyle name="Texto de advertencia 2" xfId="35" xr:uid="{3C705AFF-F13B-4BDD-8EA9-9563405BC1B9}"/>
    <cellStyle name="Título 1" xfId="36" xr:uid="{829E441E-E03F-444D-AAC8-85423E395E1A}"/>
  </cellStyles>
  <dxfs count="0"/>
  <tableStyles count="0" defaultTableStyle="TableStyleMedium2" defaultPivotStyle="PivotStyleLight16"/>
  <colors>
    <mruColors>
      <color rgb="FF99CC00"/>
      <color rgb="FFFFE699"/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26CE1-C915-416F-9194-CC35C41971FB}">
  <dimension ref="B3:AH103"/>
  <sheetViews>
    <sheetView tabSelected="1" topLeftCell="A7" zoomScale="80" zoomScaleNormal="80" workbookViewId="0">
      <selection activeCell="N15" sqref="N15"/>
    </sheetView>
  </sheetViews>
  <sheetFormatPr baseColWidth="10" defaultRowHeight="14.4" x14ac:dyDescent="0.3"/>
  <cols>
    <col min="12" max="13" width="19" customWidth="1"/>
    <col min="18" max="18" width="12.5546875" bestFit="1" customWidth="1"/>
    <col min="20" max="20" width="11.33203125" bestFit="1" customWidth="1"/>
    <col min="23" max="23" width="21" bestFit="1" customWidth="1"/>
    <col min="24" max="24" width="12.5546875" bestFit="1" customWidth="1"/>
  </cols>
  <sheetData>
    <row r="3" spans="2:19" x14ac:dyDescent="0.3">
      <c r="B3" s="2"/>
      <c r="C3" s="1" t="s">
        <v>0</v>
      </c>
    </row>
    <row r="4" spans="2:19" x14ac:dyDescent="0.3">
      <c r="B4" s="3"/>
      <c r="C4" s="1" t="s">
        <v>1</v>
      </c>
    </row>
    <row r="5" spans="2:19" x14ac:dyDescent="0.3">
      <c r="B5" s="4"/>
      <c r="C5" s="1" t="s">
        <v>2</v>
      </c>
    </row>
    <row r="6" spans="2:19" ht="15" thickBot="1" x14ac:dyDescent="0.35"/>
    <row r="7" spans="2:19" ht="15" thickBot="1" x14ac:dyDescent="0.35">
      <c r="B7" s="85" t="s">
        <v>33</v>
      </c>
      <c r="C7" s="86"/>
      <c r="D7" s="86"/>
      <c r="E7" s="86"/>
      <c r="F7" s="86"/>
      <c r="G7" s="86"/>
      <c r="H7" s="86"/>
      <c r="I7" s="86"/>
      <c r="J7" s="86"/>
      <c r="K7" s="86"/>
      <c r="L7" s="87"/>
      <c r="M7" s="88"/>
      <c r="O7" s="79" t="s">
        <v>127</v>
      </c>
      <c r="P7" s="80"/>
    </row>
    <row r="8" spans="2:19" ht="15" thickBot="1" x14ac:dyDescent="0.35">
      <c r="B8" s="89" t="s">
        <v>3</v>
      </c>
      <c r="C8" s="90"/>
      <c r="D8" s="90"/>
      <c r="E8" s="90"/>
      <c r="F8" s="90"/>
      <c r="G8" s="90"/>
      <c r="H8" s="90"/>
      <c r="I8" s="90"/>
      <c r="J8" s="90"/>
      <c r="K8" s="91"/>
      <c r="L8" s="50" t="s">
        <v>19</v>
      </c>
      <c r="M8" s="51" t="s">
        <v>22</v>
      </c>
      <c r="O8" s="81"/>
      <c r="P8" s="82"/>
    </row>
    <row r="9" spans="2:19" ht="15" thickBot="1" x14ac:dyDescent="0.35">
      <c r="B9" s="92" t="s">
        <v>4</v>
      </c>
      <c r="C9" s="93"/>
      <c r="D9" s="93"/>
      <c r="E9" s="93"/>
      <c r="F9" s="93"/>
      <c r="G9" s="93"/>
      <c r="H9" s="93"/>
      <c r="I9" s="93"/>
      <c r="J9" s="93"/>
      <c r="K9" s="94"/>
      <c r="L9" s="52"/>
      <c r="M9" s="53" t="str">
        <f>IFERROR(+MROUND(+L9/$L$25*($L$25*1.645^2*0.5*0.5)/(0.1^2*($L$25-1)+1.645^2*0.5*0.5),1),"-")</f>
        <v>-</v>
      </c>
      <c r="O9" s="77"/>
      <c r="P9" s="78"/>
      <c r="S9" s="56"/>
    </row>
    <row r="10" spans="2:19" x14ac:dyDescent="0.3">
      <c r="B10" s="92" t="s">
        <v>5</v>
      </c>
      <c r="C10" s="93"/>
      <c r="D10" s="93"/>
      <c r="E10" s="93"/>
      <c r="F10" s="93"/>
      <c r="G10" s="93"/>
      <c r="H10" s="93"/>
      <c r="I10" s="93"/>
      <c r="J10" s="93"/>
      <c r="K10" s="94"/>
      <c r="L10" s="52"/>
      <c r="M10" s="53" t="str">
        <f t="shared" ref="M10:M24" si="0">IFERROR(+MROUND(+L10/$L$25*($L$25*1.645^2*0.5*0.5)/(0.1^2*($L$25-1)+1.645^2*0.5*0.5),1),"-")</f>
        <v>-</v>
      </c>
    </row>
    <row r="11" spans="2:19" x14ac:dyDescent="0.3">
      <c r="B11" s="92" t="s">
        <v>6</v>
      </c>
      <c r="C11" s="93"/>
      <c r="D11" s="93"/>
      <c r="E11" s="93"/>
      <c r="F11" s="93"/>
      <c r="G11" s="93"/>
      <c r="H11" s="93"/>
      <c r="I11" s="93"/>
      <c r="J11" s="93"/>
      <c r="K11" s="94"/>
      <c r="L11" s="52"/>
      <c r="M11" s="53" t="str">
        <f t="shared" si="0"/>
        <v>-</v>
      </c>
    </row>
    <row r="12" spans="2:19" x14ac:dyDescent="0.3">
      <c r="B12" s="92" t="s">
        <v>7</v>
      </c>
      <c r="C12" s="93"/>
      <c r="D12" s="93"/>
      <c r="E12" s="93"/>
      <c r="F12" s="93"/>
      <c r="G12" s="93"/>
      <c r="H12" s="93"/>
      <c r="I12" s="93"/>
      <c r="J12" s="93"/>
      <c r="K12" s="94"/>
      <c r="L12" s="52"/>
      <c r="M12" s="53" t="str">
        <f t="shared" si="0"/>
        <v>-</v>
      </c>
    </row>
    <row r="13" spans="2:19" x14ac:dyDescent="0.3">
      <c r="B13" s="92" t="s">
        <v>8</v>
      </c>
      <c r="C13" s="93"/>
      <c r="D13" s="93"/>
      <c r="E13" s="93"/>
      <c r="F13" s="93"/>
      <c r="G13" s="93"/>
      <c r="H13" s="93"/>
      <c r="I13" s="93"/>
      <c r="J13" s="93"/>
      <c r="K13" s="94"/>
      <c r="L13" s="52"/>
      <c r="M13" s="53" t="str">
        <f t="shared" si="0"/>
        <v>-</v>
      </c>
    </row>
    <row r="14" spans="2:19" x14ac:dyDescent="0.3">
      <c r="B14" s="92" t="s">
        <v>9</v>
      </c>
      <c r="C14" s="93"/>
      <c r="D14" s="93"/>
      <c r="E14" s="93"/>
      <c r="F14" s="93"/>
      <c r="G14" s="93"/>
      <c r="H14" s="93"/>
      <c r="I14" s="93"/>
      <c r="J14" s="93"/>
      <c r="K14" s="94"/>
      <c r="L14" s="52"/>
      <c r="M14" s="53" t="str">
        <f t="shared" si="0"/>
        <v>-</v>
      </c>
    </row>
    <row r="15" spans="2:19" x14ac:dyDescent="0.3">
      <c r="B15" s="92" t="s">
        <v>10</v>
      </c>
      <c r="C15" s="93"/>
      <c r="D15" s="93"/>
      <c r="E15" s="93"/>
      <c r="F15" s="93"/>
      <c r="G15" s="93"/>
      <c r="H15" s="93"/>
      <c r="I15" s="93"/>
      <c r="J15" s="93"/>
      <c r="K15" s="94"/>
      <c r="L15" s="52"/>
      <c r="M15" s="53" t="str">
        <f t="shared" si="0"/>
        <v>-</v>
      </c>
    </row>
    <row r="16" spans="2:19" x14ac:dyDescent="0.3">
      <c r="B16" s="92" t="s">
        <v>11</v>
      </c>
      <c r="C16" s="93"/>
      <c r="D16" s="93"/>
      <c r="E16" s="93"/>
      <c r="F16" s="93"/>
      <c r="G16" s="93"/>
      <c r="H16" s="93"/>
      <c r="I16" s="93"/>
      <c r="J16" s="93"/>
      <c r="K16" s="94"/>
      <c r="L16" s="52"/>
      <c r="M16" s="53" t="str">
        <f t="shared" si="0"/>
        <v>-</v>
      </c>
    </row>
    <row r="17" spans="2:27" x14ac:dyDescent="0.3">
      <c r="B17" s="92" t="s">
        <v>12</v>
      </c>
      <c r="C17" s="93"/>
      <c r="D17" s="93"/>
      <c r="E17" s="93"/>
      <c r="F17" s="93"/>
      <c r="G17" s="93"/>
      <c r="H17" s="93"/>
      <c r="I17" s="93"/>
      <c r="J17" s="93"/>
      <c r="K17" s="94"/>
      <c r="L17" s="52"/>
      <c r="M17" s="53" t="str">
        <f t="shared" si="0"/>
        <v>-</v>
      </c>
    </row>
    <row r="18" spans="2:27" x14ac:dyDescent="0.3">
      <c r="B18" s="92" t="s">
        <v>13</v>
      </c>
      <c r="C18" s="93"/>
      <c r="D18" s="93"/>
      <c r="E18" s="93"/>
      <c r="F18" s="93"/>
      <c r="G18" s="93"/>
      <c r="H18" s="93"/>
      <c r="I18" s="93"/>
      <c r="J18" s="93"/>
      <c r="K18" s="94"/>
      <c r="L18" s="52"/>
      <c r="M18" s="53" t="str">
        <f t="shared" si="0"/>
        <v>-</v>
      </c>
    </row>
    <row r="19" spans="2:27" x14ac:dyDescent="0.3">
      <c r="B19" s="92" t="s">
        <v>14</v>
      </c>
      <c r="C19" s="93"/>
      <c r="D19" s="93"/>
      <c r="E19" s="93"/>
      <c r="F19" s="93"/>
      <c r="G19" s="93"/>
      <c r="H19" s="93"/>
      <c r="I19" s="93"/>
      <c r="J19" s="93"/>
      <c r="K19" s="94"/>
      <c r="L19" s="52"/>
      <c r="M19" s="53" t="str">
        <f t="shared" si="0"/>
        <v>-</v>
      </c>
    </row>
    <row r="20" spans="2:27" x14ac:dyDescent="0.3">
      <c r="B20" s="92" t="s">
        <v>15</v>
      </c>
      <c r="C20" s="93"/>
      <c r="D20" s="93"/>
      <c r="E20" s="93"/>
      <c r="F20" s="93"/>
      <c r="G20" s="93"/>
      <c r="H20" s="93"/>
      <c r="I20" s="93"/>
      <c r="J20" s="93"/>
      <c r="K20" s="94"/>
      <c r="L20" s="52"/>
      <c r="M20" s="53" t="str">
        <f t="shared" si="0"/>
        <v>-</v>
      </c>
    </row>
    <row r="21" spans="2:27" x14ac:dyDescent="0.3">
      <c r="B21" s="92" t="s">
        <v>16</v>
      </c>
      <c r="C21" s="93"/>
      <c r="D21" s="93"/>
      <c r="E21" s="93"/>
      <c r="F21" s="93"/>
      <c r="G21" s="93"/>
      <c r="H21" s="93"/>
      <c r="I21" s="93"/>
      <c r="J21" s="93"/>
      <c r="K21" s="94"/>
      <c r="L21" s="52"/>
      <c r="M21" s="53" t="str">
        <f t="shared" si="0"/>
        <v>-</v>
      </c>
    </row>
    <row r="22" spans="2:27" x14ac:dyDescent="0.3">
      <c r="B22" s="92" t="s">
        <v>21</v>
      </c>
      <c r="C22" s="93"/>
      <c r="D22" s="93"/>
      <c r="E22" s="93"/>
      <c r="F22" s="93"/>
      <c r="G22" s="93"/>
      <c r="H22" s="93"/>
      <c r="I22" s="93"/>
      <c r="J22" s="93"/>
      <c r="K22" s="94"/>
      <c r="L22" s="52"/>
      <c r="M22" s="53" t="str">
        <f t="shared" si="0"/>
        <v>-</v>
      </c>
    </row>
    <row r="23" spans="2:27" x14ac:dyDescent="0.3">
      <c r="B23" s="92" t="s">
        <v>17</v>
      </c>
      <c r="C23" s="93"/>
      <c r="D23" s="93"/>
      <c r="E23" s="93"/>
      <c r="F23" s="93"/>
      <c r="G23" s="93"/>
      <c r="H23" s="93"/>
      <c r="I23" s="93"/>
      <c r="J23" s="93"/>
      <c r="K23" s="94"/>
      <c r="L23" s="52"/>
      <c r="M23" s="53" t="str">
        <f t="shared" si="0"/>
        <v>-</v>
      </c>
    </row>
    <row r="24" spans="2:27" ht="15" thickBot="1" x14ac:dyDescent="0.35">
      <c r="B24" s="96" t="s">
        <v>18</v>
      </c>
      <c r="C24" s="97"/>
      <c r="D24" s="97"/>
      <c r="E24" s="97"/>
      <c r="F24" s="97"/>
      <c r="G24" s="97"/>
      <c r="H24" s="97"/>
      <c r="I24" s="97"/>
      <c r="J24" s="97"/>
      <c r="K24" s="118"/>
      <c r="L24" s="54"/>
      <c r="M24" s="55" t="str">
        <f t="shared" si="0"/>
        <v>-</v>
      </c>
    </row>
    <row r="25" spans="2:27" ht="15" thickBot="1" x14ac:dyDescent="0.35">
      <c r="K25" s="9" t="s">
        <v>20</v>
      </c>
      <c r="L25" s="48">
        <f>+SUM(L9:L24)</f>
        <v>0</v>
      </c>
      <c r="M25" s="49">
        <f>+SUM(M9:M24)</f>
        <v>0</v>
      </c>
    </row>
    <row r="29" spans="2:27" ht="15" thickBot="1" x14ac:dyDescent="0.35"/>
    <row r="30" spans="2:27" ht="15" thickBot="1" x14ac:dyDescent="0.35">
      <c r="B30" s="85" t="s">
        <v>112</v>
      </c>
      <c r="C30" s="86"/>
      <c r="D30" s="86"/>
      <c r="E30" s="86"/>
      <c r="F30" s="86"/>
      <c r="G30" s="86"/>
      <c r="H30" s="86"/>
      <c r="I30" s="86"/>
      <c r="J30" s="86"/>
      <c r="K30" s="86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8"/>
    </row>
    <row r="31" spans="2:27" x14ac:dyDescent="0.3">
      <c r="B31" s="99" t="s">
        <v>3</v>
      </c>
      <c r="C31" s="100"/>
      <c r="D31" s="100"/>
      <c r="E31" s="100"/>
      <c r="F31" s="100"/>
      <c r="G31" s="100"/>
      <c r="H31" s="100"/>
      <c r="I31" s="100"/>
      <c r="J31" s="100"/>
      <c r="K31" s="100"/>
      <c r="L31" s="117" t="s">
        <v>111</v>
      </c>
      <c r="M31" s="83"/>
      <c r="N31" s="83" t="s">
        <v>24</v>
      </c>
      <c r="O31" s="83"/>
      <c r="P31" s="83" t="s">
        <v>25</v>
      </c>
      <c r="Q31" s="83"/>
      <c r="R31" s="83" t="s">
        <v>26</v>
      </c>
      <c r="S31" s="83"/>
      <c r="T31" s="83" t="s">
        <v>31</v>
      </c>
      <c r="U31" s="83"/>
      <c r="V31" s="83" t="s">
        <v>32</v>
      </c>
      <c r="W31" s="83"/>
      <c r="X31" s="83" t="s">
        <v>108</v>
      </c>
      <c r="Y31" s="83"/>
      <c r="Z31" s="83" t="s">
        <v>109</v>
      </c>
      <c r="AA31" s="84"/>
    </row>
    <row r="32" spans="2:27" ht="15" thickBot="1" x14ac:dyDescent="0.35">
      <c r="B32" s="101"/>
      <c r="C32" s="102"/>
      <c r="D32" s="102"/>
      <c r="E32" s="102"/>
      <c r="F32" s="102"/>
      <c r="G32" s="102"/>
      <c r="H32" s="102"/>
      <c r="I32" s="102"/>
      <c r="J32" s="102"/>
      <c r="K32" s="102"/>
      <c r="L32" s="17" t="s">
        <v>23</v>
      </c>
      <c r="M32" s="16" t="s">
        <v>110</v>
      </c>
      <c r="N32" s="16" t="s">
        <v>23</v>
      </c>
      <c r="O32" s="16" t="s">
        <v>110</v>
      </c>
      <c r="P32" s="16" t="s">
        <v>23</v>
      </c>
      <c r="Q32" s="16" t="s">
        <v>110</v>
      </c>
      <c r="R32" s="16" t="s">
        <v>23</v>
      </c>
      <c r="S32" s="16" t="s">
        <v>110</v>
      </c>
      <c r="T32" s="16" t="s">
        <v>23</v>
      </c>
      <c r="U32" s="16" t="s">
        <v>110</v>
      </c>
      <c r="V32" s="16" t="s">
        <v>23</v>
      </c>
      <c r="W32" s="16" t="s">
        <v>110</v>
      </c>
      <c r="X32" s="16" t="s">
        <v>23</v>
      </c>
      <c r="Y32" s="16" t="s">
        <v>110</v>
      </c>
      <c r="Z32" s="16" t="s">
        <v>23</v>
      </c>
      <c r="AA32" s="18" t="s">
        <v>110</v>
      </c>
    </row>
    <row r="33" spans="2:27" x14ac:dyDescent="0.3">
      <c r="B33" s="119" t="s">
        <v>4</v>
      </c>
      <c r="C33" s="120"/>
      <c r="D33" s="120"/>
      <c r="E33" s="120"/>
      <c r="F33" s="120"/>
      <c r="G33" s="120"/>
      <c r="H33" s="120"/>
      <c r="I33" s="120"/>
      <c r="J33" s="120"/>
      <c r="K33" s="121"/>
      <c r="L33" s="28"/>
      <c r="M33" s="29"/>
      <c r="N33" s="30"/>
      <c r="O33" s="29"/>
      <c r="P33" s="30"/>
      <c r="Q33" s="29"/>
      <c r="R33" s="30"/>
      <c r="S33" s="29"/>
      <c r="T33" s="30"/>
      <c r="U33" s="29"/>
      <c r="V33" s="30"/>
      <c r="W33" s="29"/>
      <c r="X33" s="30"/>
      <c r="Y33" s="29"/>
      <c r="Z33" s="30"/>
      <c r="AA33" s="31"/>
    </row>
    <row r="34" spans="2:27" x14ac:dyDescent="0.3">
      <c r="B34" s="92" t="s">
        <v>5</v>
      </c>
      <c r="C34" s="93"/>
      <c r="D34" s="93"/>
      <c r="E34" s="93"/>
      <c r="F34" s="93"/>
      <c r="G34" s="93"/>
      <c r="H34" s="93"/>
      <c r="I34" s="93"/>
      <c r="J34" s="93"/>
      <c r="K34" s="94"/>
      <c r="L34" s="28"/>
      <c r="M34" s="29"/>
      <c r="N34" s="30"/>
      <c r="O34" s="29"/>
      <c r="P34" s="30"/>
      <c r="Q34" s="29"/>
      <c r="R34" s="30"/>
      <c r="S34" s="29"/>
      <c r="T34" s="30"/>
      <c r="U34" s="29"/>
      <c r="V34" s="30"/>
      <c r="W34" s="29"/>
      <c r="X34" s="30"/>
      <c r="Y34" s="29"/>
      <c r="Z34" s="30"/>
      <c r="AA34" s="31"/>
    </row>
    <row r="35" spans="2:27" x14ac:dyDescent="0.3">
      <c r="B35" s="92" t="s">
        <v>6</v>
      </c>
      <c r="C35" s="93"/>
      <c r="D35" s="93"/>
      <c r="E35" s="93"/>
      <c r="F35" s="93"/>
      <c r="G35" s="93"/>
      <c r="H35" s="93"/>
      <c r="I35" s="93"/>
      <c r="J35" s="93"/>
      <c r="K35" s="94"/>
      <c r="L35" s="28"/>
      <c r="M35" s="29"/>
      <c r="N35" s="30"/>
      <c r="O35" s="29"/>
      <c r="P35" s="30"/>
      <c r="Q35" s="29"/>
      <c r="R35" s="30"/>
      <c r="S35" s="29"/>
      <c r="T35" s="30"/>
      <c r="U35" s="29"/>
      <c r="V35" s="30"/>
      <c r="W35" s="29"/>
      <c r="X35" s="30"/>
      <c r="Y35" s="29"/>
      <c r="Z35" s="30"/>
      <c r="AA35" s="31"/>
    </row>
    <row r="36" spans="2:27" x14ac:dyDescent="0.3">
      <c r="B36" s="92" t="s">
        <v>7</v>
      </c>
      <c r="C36" s="93"/>
      <c r="D36" s="93"/>
      <c r="E36" s="93"/>
      <c r="F36" s="93"/>
      <c r="G36" s="93"/>
      <c r="H36" s="93"/>
      <c r="I36" s="93"/>
      <c r="J36" s="93"/>
      <c r="K36" s="94"/>
      <c r="L36" s="28"/>
      <c r="M36" s="29"/>
      <c r="N36" s="30"/>
      <c r="O36" s="29"/>
      <c r="P36" s="30"/>
      <c r="Q36" s="29"/>
      <c r="R36" s="30"/>
      <c r="S36" s="29"/>
      <c r="T36" s="30"/>
      <c r="U36" s="29"/>
      <c r="V36" s="30"/>
      <c r="W36" s="29"/>
      <c r="X36" s="30"/>
      <c r="Y36" s="29"/>
      <c r="Z36" s="30"/>
      <c r="AA36" s="31"/>
    </row>
    <row r="37" spans="2:27" x14ac:dyDescent="0.3">
      <c r="B37" s="92" t="s">
        <v>8</v>
      </c>
      <c r="C37" s="93"/>
      <c r="D37" s="93"/>
      <c r="E37" s="93"/>
      <c r="F37" s="93"/>
      <c r="G37" s="93"/>
      <c r="H37" s="93"/>
      <c r="I37" s="93"/>
      <c r="J37" s="93"/>
      <c r="K37" s="94"/>
      <c r="L37" s="28"/>
      <c r="M37" s="29"/>
      <c r="N37" s="30"/>
      <c r="O37" s="29"/>
      <c r="P37" s="30"/>
      <c r="Q37" s="29"/>
      <c r="R37" s="30"/>
      <c r="S37" s="29"/>
      <c r="T37" s="30"/>
      <c r="U37" s="29"/>
      <c r="V37" s="30"/>
      <c r="W37" s="29"/>
      <c r="X37" s="30"/>
      <c r="Y37" s="29"/>
      <c r="Z37" s="30"/>
      <c r="AA37" s="31"/>
    </row>
    <row r="38" spans="2:27" x14ac:dyDescent="0.3">
      <c r="B38" s="92" t="s">
        <v>9</v>
      </c>
      <c r="C38" s="93"/>
      <c r="D38" s="93"/>
      <c r="E38" s="93"/>
      <c r="F38" s="93"/>
      <c r="G38" s="93"/>
      <c r="H38" s="93"/>
      <c r="I38" s="93"/>
      <c r="J38" s="93"/>
      <c r="K38" s="94"/>
      <c r="L38" s="28"/>
      <c r="M38" s="29"/>
      <c r="N38" s="30"/>
      <c r="O38" s="29"/>
      <c r="P38" s="30"/>
      <c r="Q38" s="29"/>
      <c r="R38" s="30"/>
      <c r="S38" s="29"/>
      <c r="T38" s="30"/>
      <c r="U38" s="29"/>
      <c r="V38" s="30"/>
      <c r="W38" s="29"/>
      <c r="X38" s="30"/>
      <c r="Y38" s="29"/>
      <c r="Z38" s="30"/>
      <c r="AA38" s="31"/>
    </row>
    <row r="39" spans="2:27" x14ac:dyDescent="0.3">
      <c r="B39" s="92" t="s">
        <v>10</v>
      </c>
      <c r="C39" s="93"/>
      <c r="D39" s="93"/>
      <c r="E39" s="93"/>
      <c r="F39" s="93"/>
      <c r="G39" s="93"/>
      <c r="H39" s="93"/>
      <c r="I39" s="93"/>
      <c r="J39" s="93"/>
      <c r="K39" s="94"/>
      <c r="L39" s="28"/>
      <c r="M39" s="29"/>
      <c r="N39" s="30"/>
      <c r="O39" s="29"/>
      <c r="P39" s="30"/>
      <c r="Q39" s="29"/>
      <c r="R39" s="30"/>
      <c r="S39" s="29"/>
      <c r="T39" s="30"/>
      <c r="U39" s="29"/>
      <c r="V39" s="30"/>
      <c r="W39" s="29"/>
      <c r="X39" s="30"/>
      <c r="Y39" s="29"/>
      <c r="Z39" s="30"/>
      <c r="AA39" s="31"/>
    </row>
    <row r="40" spans="2:27" x14ac:dyDescent="0.3">
      <c r="B40" s="92" t="s">
        <v>11</v>
      </c>
      <c r="C40" s="93"/>
      <c r="D40" s="93"/>
      <c r="E40" s="93"/>
      <c r="F40" s="93"/>
      <c r="G40" s="93"/>
      <c r="H40" s="93"/>
      <c r="I40" s="93"/>
      <c r="J40" s="93"/>
      <c r="K40" s="94"/>
      <c r="L40" s="28"/>
      <c r="M40" s="29"/>
      <c r="N40" s="30"/>
      <c r="O40" s="29"/>
      <c r="P40" s="30"/>
      <c r="Q40" s="29"/>
      <c r="R40" s="30"/>
      <c r="S40" s="29"/>
      <c r="T40" s="30"/>
      <c r="U40" s="29"/>
      <c r="V40" s="30"/>
      <c r="W40" s="29"/>
      <c r="X40" s="30"/>
      <c r="Y40" s="29"/>
      <c r="Z40" s="30"/>
      <c r="AA40" s="31"/>
    </row>
    <row r="41" spans="2:27" x14ac:dyDescent="0.3">
      <c r="B41" s="92" t="s">
        <v>12</v>
      </c>
      <c r="C41" s="93"/>
      <c r="D41" s="93"/>
      <c r="E41" s="93"/>
      <c r="F41" s="93"/>
      <c r="G41" s="93"/>
      <c r="H41" s="93"/>
      <c r="I41" s="93"/>
      <c r="J41" s="93"/>
      <c r="K41" s="94"/>
      <c r="L41" s="28"/>
      <c r="M41" s="29"/>
      <c r="N41" s="30"/>
      <c r="O41" s="29"/>
      <c r="P41" s="30"/>
      <c r="Q41" s="29"/>
      <c r="R41" s="30"/>
      <c r="S41" s="29"/>
      <c r="T41" s="30"/>
      <c r="U41" s="29"/>
      <c r="V41" s="30"/>
      <c r="W41" s="29"/>
      <c r="X41" s="30"/>
      <c r="Y41" s="29"/>
      <c r="Z41" s="30"/>
      <c r="AA41" s="31"/>
    </row>
    <row r="42" spans="2:27" x14ac:dyDescent="0.3">
      <c r="B42" s="92" t="s">
        <v>13</v>
      </c>
      <c r="C42" s="93"/>
      <c r="D42" s="93"/>
      <c r="E42" s="93"/>
      <c r="F42" s="93"/>
      <c r="G42" s="93"/>
      <c r="H42" s="93"/>
      <c r="I42" s="93"/>
      <c r="J42" s="93"/>
      <c r="K42" s="94"/>
      <c r="L42" s="28"/>
      <c r="M42" s="29"/>
      <c r="N42" s="30"/>
      <c r="O42" s="29"/>
      <c r="P42" s="30"/>
      <c r="Q42" s="29"/>
      <c r="R42" s="30"/>
      <c r="S42" s="29"/>
      <c r="T42" s="30"/>
      <c r="U42" s="29"/>
      <c r="V42" s="30"/>
      <c r="W42" s="29"/>
      <c r="X42" s="30"/>
      <c r="Y42" s="29"/>
      <c r="Z42" s="30"/>
      <c r="AA42" s="31"/>
    </row>
    <row r="43" spans="2:27" x14ac:dyDescent="0.3">
      <c r="B43" s="92" t="s">
        <v>14</v>
      </c>
      <c r="C43" s="93"/>
      <c r="D43" s="93"/>
      <c r="E43" s="93"/>
      <c r="F43" s="93"/>
      <c r="G43" s="93"/>
      <c r="H43" s="93"/>
      <c r="I43" s="93"/>
      <c r="J43" s="93"/>
      <c r="K43" s="94"/>
      <c r="L43" s="28"/>
      <c r="M43" s="29"/>
      <c r="N43" s="30"/>
      <c r="O43" s="29"/>
      <c r="P43" s="30"/>
      <c r="Q43" s="29"/>
      <c r="R43" s="30"/>
      <c r="S43" s="29"/>
      <c r="T43" s="30"/>
      <c r="U43" s="29"/>
      <c r="V43" s="30"/>
      <c r="W43" s="29"/>
      <c r="X43" s="30"/>
      <c r="Y43" s="29"/>
      <c r="Z43" s="30"/>
      <c r="AA43" s="31"/>
    </row>
    <row r="44" spans="2:27" x14ac:dyDescent="0.3">
      <c r="B44" s="92" t="s">
        <v>15</v>
      </c>
      <c r="C44" s="93"/>
      <c r="D44" s="93"/>
      <c r="E44" s="93"/>
      <c r="F44" s="93"/>
      <c r="G44" s="93"/>
      <c r="H44" s="93"/>
      <c r="I44" s="93"/>
      <c r="J44" s="93"/>
      <c r="K44" s="94"/>
      <c r="L44" s="28"/>
      <c r="M44" s="29"/>
      <c r="N44" s="30"/>
      <c r="O44" s="29"/>
      <c r="P44" s="30"/>
      <c r="Q44" s="29"/>
      <c r="R44" s="30"/>
      <c r="S44" s="29"/>
      <c r="T44" s="30"/>
      <c r="U44" s="29"/>
      <c r="V44" s="30"/>
      <c r="W44" s="29"/>
      <c r="X44" s="30"/>
      <c r="Y44" s="29"/>
      <c r="Z44" s="30"/>
      <c r="AA44" s="31"/>
    </row>
    <row r="45" spans="2:27" x14ac:dyDescent="0.3">
      <c r="B45" s="92" t="s">
        <v>16</v>
      </c>
      <c r="C45" s="93"/>
      <c r="D45" s="93"/>
      <c r="E45" s="93"/>
      <c r="F45" s="93"/>
      <c r="G45" s="93"/>
      <c r="H45" s="93"/>
      <c r="I45" s="93"/>
      <c r="J45" s="93"/>
      <c r="K45" s="94"/>
      <c r="L45" s="28"/>
      <c r="M45" s="29"/>
      <c r="N45" s="30"/>
      <c r="O45" s="29"/>
      <c r="P45" s="30"/>
      <c r="Q45" s="29"/>
      <c r="R45" s="30"/>
      <c r="S45" s="29"/>
      <c r="T45" s="30"/>
      <c r="U45" s="29"/>
      <c r="V45" s="30"/>
      <c r="W45" s="29"/>
      <c r="X45" s="30"/>
      <c r="Y45" s="29"/>
      <c r="Z45" s="30"/>
      <c r="AA45" s="31"/>
    </row>
    <row r="46" spans="2:27" x14ac:dyDescent="0.3">
      <c r="B46" s="92" t="s">
        <v>21</v>
      </c>
      <c r="C46" s="93"/>
      <c r="D46" s="93"/>
      <c r="E46" s="93"/>
      <c r="F46" s="93"/>
      <c r="G46" s="93"/>
      <c r="H46" s="93"/>
      <c r="I46" s="93"/>
      <c r="J46" s="93"/>
      <c r="K46" s="94"/>
      <c r="L46" s="28"/>
      <c r="M46" s="29"/>
      <c r="N46" s="30"/>
      <c r="O46" s="29"/>
      <c r="P46" s="30"/>
      <c r="Q46" s="29"/>
      <c r="R46" s="30"/>
      <c r="S46" s="29"/>
      <c r="T46" s="30"/>
      <c r="U46" s="29"/>
      <c r="V46" s="30"/>
      <c r="W46" s="29"/>
      <c r="X46" s="30"/>
      <c r="Y46" s="29"/>
      <c r="Z46" s="30"/>
      <c r="AA46" s="31"/>
    </row>
    <row r="47" spans="2:27" x14ac:dyDescent="0.3">
      <c r="B47" s="92" t="s">
        <v>17</v>
      </c>
      <c r="C47" s="93"/>
      <c r="D47" s="93"/>
      <c r="E47" s="93"/>
      <c r="F47" s="93"/>
      <c r="G47" s="93"/>
      <c r="H47" s="93"/>
      <c r="I47" s="93"/>
      <c r="J47" s="93"/>
      <c r="K47" s="94"/>
      <c r="L47" s="28"/>
      <c r="M47" s="29"/>
      <c r="N47" s="30"/>
      <c r="O47" s="29"/>
      <c r="P47" s="30"/>
      <c r="Q47" s="29"/>
      <c r="R47" s="30"/>
      <c r="S47" s="29"/>
      <c r="T47" s="30"/>
      <c r="U47" s="29"/>
      <c r="V47" s="30"/>
      <c r="W47" s="29"/>
      <c r="X47" s="30"/>
      <c r="Y47" s="29"/>
      <c r="Z47" s="30"/>
      <c r="AA47" s="31"/>
    </row>
    <row r="48" spans="2:27" ht="15" thickBot="1" x14ac:dyDescent="0.35">
      <c r="B48" s="96" t="s">
        <v>18</v>
      </c>
      <c r="C48" s="97"/>
      <c r="D48" s="97"/>
      <c r="E48" s="97"/>
      <c r="F48" s="97"/>
      <c r="G48" s="97"/>
      <c r="H48" s="97"/>
      <c r="I48" s="97"/>
      <c r="J48" s="97"/>
      <c r="K48" s="98"/>
      <c r="L48" s="32"/>
      <c r="M48" s="33"/>
      <c r="N48" s="34"/>
      <c r="O48" s="33"/>
      <c r="P48" s="34"/>
      <c r="Q48" s="33"/>
      <c r="R48" s="34"/>
      <c r="S48" s="33"/>
      <c r="T48" s="34"/>
      <c r="U48" s="33"/>
      <c r="V48" s="34"/>
      <c r="W48" s="33"/>
      <c r="X48" s="34"/>
      <c r="Y48" s="33"/>
      <c r="Z48" s="34"/>
      <c r="AA48" s="35"/>
    </row>
    <row r="52" spans="2:19" ht="15" thickBot="1" x14ac:dyDescent="0.35"/>
    <row r="53" spans="2:19" ht="15" thickBot="1" x14ac:dyDescent="0.35">
      <c r="B53" s="85" t="s">
        <v>34</v>
      </c>
      <c r="C53" s="86"/>
      <c r="D53" s="86"/>
      <c r="E53" s="86"/>
      <c r="F53" s="86"/>
      <c r="G53" s="86"/>
      <c r="H53" s="86"/>
      <c r="I53" s="86"/>
      <c r="J53" s="86"/>
      <c r="K53" s="86"/>
      <c r="L53" s="87"/>
      <c r="M53" s="87"/>
      <c r="N53" s="87"/>
      <c r="O53" s="87"/>
      <c r="P53" s="87"/>
      <c r="Q53" s="87"/>
      <c r="R53" s="87"/>
      <c r="S53" s="88"/>
    </row>
    <row r="54" spans="2:19" x14ac:dyDescent="0.3">
      <c r="B54" s="103" t="s">
        <v>3</v>
      </c>
      <c r="C54" s="104"/>
      <c r="D54" s="104"/>
      <c r="E54" s="104"/>
      <c r="F54" s="104"/>
      <c r="G54" s="104"/>
      <c r="H54" s="104"/>
      <c r="I54" s="104"/>
      <c r="J54" s="104"/>
      <c r="K54" s="105"/>
      <c r="L54" s="89" t="s">
        <v>27</v>
      </c>
      <c r="M54" s="90"/>
      <c r="N54" s="90"/>
      <c r="O54" s="90"/>
      <c r="P54" s="90"/>
      <c r="Q54" s="90"/>
      <c r="R54" s="90"/>
      <c r="S54" s="95"/>
    </row>
    <row r="55" spans="2:19" x14ac:dyDescent="0.3">
      <c r="B55" s="106"/>
      <c r="C55" s="107"/>
      <c r="D55" s="107"/>
      <c r="E55" s="107"/>
      <c r="F55" s="107"/>
      <c r="G55" s="107"/>
      <c r="H55" s="107"/>
      <c r="I55" s="107"/>
      <c r="J55" s="107"/>
      <c r="K55" s="108"/>
      <c r="L55" s="19" t="s">
        <v>28</v>
      </c>
      <c r="M55" s="20" t="s">
        <v>24</v>
      </c>
      <c r="N55" s="20" t="s">
        <v>25</v>
      </c>
      <c r="O55" s="20" t="s">
        <v>26</v>
      </c>
      <c r="P55" s="20" t="s">
        <v>31</v>
      </c>
      <c r="Q55" s="20" t="s">
        <v>32</v>
      </c>
      <c r="R55" s="20" t="s">
        <v>108</v>
      </c>
      <c r="S55" s="21" t="s">
        <v>109</v>
      </c>
    </row>
    <row r="56" spans="2:19" x14ac:dyDescent="0.3">
      <c r="B56" s="114" t="s">
        <v>4</v>
      </c>
      <c r="C56" s="115"/>
      <c r="D56" s="115"/>
      <c r="E56" s="115"/>
      <c r="F56" s="115"/>
      <c r="G56" s="115"/>
      <c r="H56" s="115"/>
      <c r="I56" s="115"/>
      <c r="J56" s="115"/>
      <c r="K56" s="116"/>
      <c r="L56" s="10" t="str">
        <f>IFERROR(+L33/M33*$L9,"-")</f>
        <v>-</v>
      </c>
      <c r="M56" s="38" t="str">
        <f>IFERROR(+N33/O33*$L9,"-")</f>
        <v>-</v>
      </c>
      <c r="N56" s="38" t="str">
        <f>IFERROR(+P33/Q33*$L9,"-")</f>
        <v>-</v>
      </c>
      <c r="O56" s="38" t="str">
        <f>IFERROR(+R33/S33*$L9,"-")</f>
        <v>-</v>
      </c>
      <c r="P56" s="38" t="str">
        <f>IFERROR(+T33/U33*$L9,"-")</f>
        <v>-</v>
      </c>
      <c r="Q56" s="38" t="str">
        <f>IFERROR(+V33/W33*$L9,"-")</f>
        <v>-</v>
      </c>
      <c r="R56" s="38" t="str">
        <f>IFERROR(+X33/Y33*$L9,"-")</f>
        <v>-</v>
      </c>
      <c r="S56" s="39" t="str">
        <f>IFERROR(+Z33/AA33*$L9,"-")</f>
        <v>-</v>
      </c>
    </row>
    <row r="57" spans="2:19" x14ac:dyDescent="0.3">
      <c r="B57" s="92" t="s">
        <v>5</v>
      </c>
      <c r="C57" s="93"/>
      <c r="D57" s="93"/>
      <c r="E57" s="93"/>
      <c r="F57" s="93"/>
      <c r="G57" s="93"/>
      <c r="H57" s="93"/>
      <c r="I57" s="93"/>
      <c r="J57" s="93"/>
      <c r="K57" s="94"/>
      <c r="L57" s="10" t="str">
        <f t="shared" ref="L57:L71" si="1">IFERROR(+L34/M34*$L10,"-")</f>
        <v>-</v>
      </c>
      <c r="M57" s="38" t="str">
        <f t="shared" ref="M57:M71" si="2">IFERROR(+N34/O34*$L10,"-")</f>
        <v>-</v>
      </c>
      <c r="N57" s="38" t="str">
        <f t="shared" ref="N57:N71" si="3">IFERROR(+P34/Q34*$L10,"-")</f>
        <v>-</v>
      </c>
      <c r="O57" s="38" t="str">
        <f t="shared" ref="O57:O71" si="4">IFERROR(+R34/S34*$L10,"-")</f>
        <v>-</v>
      </c>
      <c r="P57" s="38" t="str">
        <f t="shared" ref="P57:P71" si="5">IFERROR(+T34/U34*$L10,"-")</f>
        <v>-</v>
      </c>
      <c r="Q57" s="38" t="str">
        <f t="shared" ref="Q57:Q71" si="6">IFERROR(+V34/W34*$L10,"-")</f>
        <v>-</v>
      </c>
      <c r="R57" s="38" t="str">
        <f t="shared" ref="R57:R71" si="7">IFERROR(+X34/Y34*$L10,"-")</f>
        <v>-</v>
      </c>
      <c r="S57" s="39" t="str">
        <f t="shared" ref="S57:S71" si="8">IFERROR(+Z34/AA34*$L10,"-")</f>
        <v>-</v>
      </c>
    </row>
    <row r="58" spans="2:19" x14ac:dyDescent="0.3">
      <c r="B58" s="92" t="s">
        <v>6</v>
      </c>
      <c r="C58" s="93"/>
      <c r="D58" s="93"/>
      <c r="E58" s="93"/>
      <c r="F58" s="93"/>
      <c r="G58" s="93"/>
      <c r="H58" s="93"/>
      <c r="I58" s="93"/>
      <c r="J58" s="93"/>
      <c r="K58" s="94"/>
      <c r="L58" s="10" t="str">
        <f t="shared" si="1"/>
        <v>-</v>
      </c>
      <c r="M58" s="38" t="str">
        <f t="shared" si="2"/>
        <v>-</v>
      </c>
      <c r="N58" s="38" t="str">
        <f t="shared" si="3"/>
        <v>-</v>
      </c>
      <c r="O58" s="38" t="str">
        <f t="shared" si="4"/>
        <v>-</v>
      </c>
      <c r="P58" s="38" t="str">
        <f t="shared" si="5"/>
        <v>-</v>
      </c>
      <c r="Q58" s="38" t="str">
        <f t="shared" si="6"/>
        <v>-</v>
      </c>
      <c r="R58" s="38" t="str">
        <f t="shared" si="7"/>
        <v>-</v>
      </c>
      <c r="S58" s="39" t="str">
        <f t="shared" si="8"/>
        <v>-</v>
      </c>
    </row>
    <row r="59" spans="2:19" x14ac:dyDescent="0.3">
      <c r="B59" s="92" t="s">
        <v>7</v>
      </c>
      <c r="C59" s="93"/>
      <c r="D59" s="93"/>
      <c r="E59" s="93"/>
      <c r="F59" s="93"/>
      <c r="G59" s="93"/>
      <c r="H59" s="93"/>
      <c r="I59" s="93"/>
      <c r="J59" s="93"/>
      <c r="K59" s="94"/>
      <c r="L59" s="10" t="str">
        <f t="shared" si="1"/>
        <v>-</v>
      </c>
      <c r="M59" s="38" t="str">
        <f t="shared" si="2"/>
        <v>-</v>
      </c>
      <c r="N59" s="38" t="str">
        <f t="shared" si="3"/>
        <v>-</v>
      </c>
      <c r="O59" s="38" t="str">
        <f t="shared" si="4"/>
        <v>-</v>
      </c>
      <c r="P59" s="38" t="str">
        <f t="shared" si="5"/>
        <v>-</v>
      </c>
      <c r="Q59" s="38" t="str">
        <f t="shared" si="6"/>
        <v>-</v>
      </c>
      <c r="R59" s="38" t="str">
        <f t="shared" si="7"/>
        <v>-</v>
      </c>
      <c r="S59" s="39" t="str">
        <f t="shared" si="8"/>
        <v>-</v>
      </c>
    </row>
    <row r="60" spans="2:19" x14ac:dyDescent="0.3">
      <c r="B60" s="92" t="s">
        <v>8</v>
      </c>
      <c r="C60" s="93"/>
      <c r="D60" s="93"/>
      <c r="E60" s="93"/>
      <c r="F60" s="93"/>
      <c r="G60" s="93"/>
      <c r="H60" s="93"/>
      <c r="I60" s="93"/>
      <c r="J60" s="93"/>
      <c r="K60" s="94"/>
      <c r="L60" s="10" t="str">
        <f t="shared" si="1"/>
        <v>-</v>
      </c>
      <c r="M60" s="38" t="str">
        <f t="shared" si="2"/>
        <v>-</v>
      </c>
      <c r="N60" s="38" t="str">
        <f t="shared" si="3"/>
        <v>-</v>
      </c>
      <c r="O60" s="38" t="str">
        <f t="shared" si="4"/>
        <v>-</v>
      </c>
      <c r="P60" s="38" t="str">
        <f t="shared" si="5"/>
        <v>-</v>
      </c>
      <c r="Q60" s="38" t="str">
        <f t="shared" si="6"/>
        <v>-</v>
      </c>
      <c r="R60" s="38" t="str">
        <f t="shared" si="7"/>
        <v>-</v>
      </c>
      <c r="S60" s="39" t="str">
        <f t="shared" si="8"/>
        <v>-</v>
      </c>
    </row>
    <row r="61" spans="2:19" x14ac:dyDescent="0.3">
      <c r="B61" s="92" t="s">
        <v>9</v>
      </c>
      <c r="C61" s="93"/>
      <c r="D61" s="93"/>
      <c r="E61" s="93"/>
      <c r="F61" s="93"/>
      <c r="G61" s="93"/>
      <c r="H61" s="93"/>
      <c r="I61" s="93"/>
      <c r="J61" s="93"/>
      <c r="K61" s="94"/>
      <c r="L61" s="10" t="str">
        <f t="shared" si="1"/>
        <v>-</v>
      </c>
      <c r="M61" s="38" t="str">
        <f t="shared" si="2"/>
        <v>-</v>
      </c>
      <c r="N61" s="38" t="str">
        <f t="shared" si="3"/>
        <v>-</v>
      </c>
      <c r="O61" s="38" t="str">
        <f t="shared" si="4"/>
        <v>-</v>
      </c>
      <c r="P61" s="38" t="str">
        <f t="shared" si="5"/>
        <v>-</v>
      </c>
      <c r="Q61" s="38" t="str">
        <f t="shared" si="6"/>
        <v>-</v>
      </c>
      <c r="R61" s="38" t="str">
        <f t="shared" si="7"/>
        <v>-</v>
      </c>
      <c r="S61" s="39" t="str">
        <f t="shared" si="8"/>
        <v>-</v>
      </c>
    </row>
    <row r="62" spans="2:19" x14ac:dyDescent="0.3">
      <c r="B62" s="92" t="s">
        <v>10</v>
      </c>
      <c r="C62" s="93"/>
      <c r="D62" s="93"/>
      <c r="E62" s="93"/>
      <c r="F62" s="93"/>
      <c r="G62" s="93"/>
      <c r="H62" s="93"/>
      <c r="I62" s="93"/>
      <c r="J62" s="93"/>
      <c r="K62" s="94"/>
      <c r="L62" s="10" t="str">
        <f t="shared" si="1"/>
        <v>-</v>
      </c>
      <c r="M62" s="38" t="str">
        <f t="shared" si="2"/>
        <v>-</v>
      </c>
      <c r="N62" s="38" t="str">
        <f t="shared" si="3"/>
        <v>-</v>
      </c>
      <c r="O62" s="38" t="str">
        <f t="shared" si="4"/>
        <v>-</v>
      </c>
      <c r="P62" s="38" t="str">
        <f t="shared" si="5"/>
        <v>-</v>
      </c>
      <c r="Q62" s="38" t="str">
        <f t="shared" si="6"/>
        <v>-</v>
      </c>
      <c r="R62" s="38" t="str">
        <f t="shared" si="7"/>
        <v>-</v>
      </c>
      <c r="S62" s="39" t="str">
        <f t="shared" si="8"/>
        <v>-</v>
      </c>
    </row>
    <row r="63" spans="2:19" x14ac:dyDescent="0.3">
      <c r="B63" s="92" t="s">
        <v>11</v>
      </c>
      <c r="C63" s="93"/>
      <c r="D63" s="93"/>
      <c r="E63" s="93"/>
      <c r="F63" s="93"/>
      <c r="G63" s="93"/>
      <c r="H63" s="93"/>
      <c r="I63" s="93"/>
      <c r="J63" s="93"/>
      <c r="K63" s="94"/>
      <c r="L63" s="10" t="str">
        <f t="shared" si="1"/>
        <v>-</v>
      </c>
      <c r="M63" s="38" t="str">
        <f t="shared" si="2"/>
        <v>-</v>
      </c>
      <c r="N63" s="38" t="str">
        <f t="shared" si="3"/>
        <v>-</v>
      </c>
      <c r="O63" s="38" t="str">
        <f t="shared" si="4"/>
        <v>-</v>
      </c>
      <c r="P63" s="38" t="str">
        <f t="shared" si="5"/>
        <v>-</v>
      </c>
      <c r="Q63" s="38" t="str">
        <f t="shared" si="6"/>
        <v>-</v>
      </c>
      <c r="R63" s="38" t="str">
        <f t="shared" si="7"/>
        <v>-</v>
      </c>
      <c r="S63" s="39" t="str">
        <f t="shared" si="8"/>
        <v>-</v>
      </c>
    </row>
    <row r="64" spans="2:19" x14ac:dyDescent="0.3">
      <c r="B64" s="92" t="s">
        <v>12</v>
      </c>
      <c r="C64" s="93"/>
      <c r="D64" s="93"/>
      <c r="E64" s="93"/>
      <c r="F64" s="93"/>
      <c r="G64" s="93"/>
      <c r="H64" s="93"/>
      <c r="I64" s="93"/>
      <c r="J64" s="93"/>
      <c r="K64" s="94"/>
      <c r="L64" s="10" t="str">
        <f t="shared" si="1"/>
        <v>-</v>
      </c>
      <c r="M64" s="38" t="str">
        <f t="shared" si="2"/>
        <v>-</v>
      </c>
      <c r="N64" s="38" t="str">
        <f t="shared" si="3"/>
        <v>-</v>
      </c>
      <c r="O64" s="38" t="str">
        <f t="shared" si="4"/>
        <v>-</v>
      </c>
      <c r="P64" s="38" t="str">
        <f t="shared" si="5"/>
        <v>-</v>
      </c>
      <c r="Q64" s="38" t="str">
        <f t="shared" si="6"/>
        <v>-</v>
      </c>
      <c r="R64" s="38" t="str">
        <f t="shared" si="7"/>
        <v>-</v>
      </c>
      <c r="S64" s="39" t="str">
        <f t="shared" si="8"/>
        <v>-</v>
      </c>
    </row>
    <row r="65" spans="2:34" x14ac:dyDescent="0.3">
      <c r="B65" s="92" t="s">
        <v>13</v>
      </c>
      <c r="C65" s="93"/>
      <c r="D65" s="93"/>
      <c r="E65" s="93"/>
      <c r="F65" s="93"/>
      <c r="G65" s="93"/>
      <c r="H65" s="93"/>
      <c r="I65" s="93"/>
      <c r="J65" s="93"/>
      <c r="K65" s="94"/>
      <c r="L65" s="10" t="str">
        <f t="shared" si="1"/>
        <v>-</v>
      </c>
      <c r="M65" s="38" t="str">
        <f t="shared" si="2"/>
        <v>-</v>
      </c>
      <c r="N65" s="38" t="str">
        <f t="shared" si="3"/>
        <v>-</v>
      </c>
      <c r="O65" s="38" t="str">
        <f t="shared" si="4"/>
        <v>-</v>
      </c>
      <c r="P65" s="38" t="str">
        <f t="shared" si="5"/>
        <v>-</v>
      </c>
      <c r="Q65" s="38" t="str">
        <f t="shared" si="6"/>
        <v>-</v>
      </c>
      <c r="R65" s="38" t="str">
        <f t="shared" si="7"/>
        <v>-</v>
      </c>
      <c r="S65" s="39" t="str">
        <f t="shared" si="8"/>
        <v>-</v>
      </c>
    </row>
    <row r="66" spans="2:34" x14ac:dyDescent="0.3">
      <c r="B66" s="92" t="s">
        <v>14</v>
      </c>
      <c r="C66" s="93"/>
      <c r="D66" s="93"/>
      <c r="E66" s="93"/>
      <c r="F66" s="93"/>
      <c r="G66" s="93"/>
      <c r="H66" s="93"/>
      <c r="I66" s="93"/>
      <c r="J66" s="93"/>
      <c r="K66" s="94"/>
      <c r="L66" s="10" t="str">
        <f t="shared" si="1"/>
        <v>-</v>
      </c>
      <c r="M66" s="38" t="str">
        <f t="shared" si="2"/>
        <v>-</v>
      </c>
      <c r="N66" s="38" t="str">
        <f t="shared" si="3"/>
        <v>-</v>
      </c>
      <c r="O66" s="38" t="str">
        <f t="shared" si="4"/>
        <v>-</v>
      </c>
      <c r="P66" s="38" t="str">
        <f t="shared" si="5"/>
        <v>-</v>
      </c>
      <c r="Q66" s="38" t="str">
        <f t="shared" si="6"/>
        <v>-</v>
      </c>
      <c r="R66" s="38" t="str">
        <f t="shared" si="7"/>
        <v>-</v>
      </c>
      <c r="S66" s="39" t="str">
        <f t="shared" si="8"/>
        <v>-</v>
      </c>
    </row>
    <row r="67" spans="2:34" x14ac:dyDescent="0.3">
      <c r="B67" s="92" t="s">
        <v>15</v>
      </c>
      <c r="C67" s="93"/>
      <c r="D67" s="93"/>
      <c r="E67" s="93"/>
      <c r="F67" s="93"/>
      <c r="G67" s="93"/>
      <c r="H67" s="93"/>
      <c r="I67" s="93"/>
      <c r="J67" s="93"/>
      <c r="K67" s="94"/>
      <c r="L67" s="10" t="str">
        <f t="shared" si="1"/>
        <v>-</v>
      </c>
      <c r="M67" s="38" t="str">
        <f t="shared" si="2"/>
        <v>-</v>
      </c>
      <c r="N67" s="38" t="str">
        <f t="shared" si="3"/>
        <v>-</v>
      </c>
      <c r="O67" s="38" t="str">
        <f t="shared" si="4"/>
        <v>-</v>
      </c>
      <c r="P67" s="38" t="str">
        <f t="shared" si="5"/>
        <v>-</v>
      </c>
      <c r="Q67" s="38" t="str">
        <f t="shared" si="6"/>
        <v>-</v>
      </c>
      <c r="R67" s="38" t="str">
        <f t="shared" si="7"/>
        <v>-</v>
      </c>
      <c r="S67" s="39" t="str">
        <f t="shared" si="8"/>
        <v>-</v>
      </c>
    </row>
    <row r="68" spans="2:34" x14ac:dyDescent="0.3">
      <c r="B68" s="92" t="s">
        <v>16</v>
      </c>
      <c r="C68" s="93"/>
      <c r="D68" s="93"/>
      <c r="E68" s="93"/>
      <c r="F68" s="93"/>
      <c r="G68" s="93"/>
      <c r="H68" s="93"/>
      <c r="I68" s="93"/>
      <c r="J68" s="93"/>
      <c r="K68" s="94"/>
      <c r="L68" s="10" t="str">
        <f t="shared" si="1"/>
        <v>-</v>
      </c>
      <c r="M68" s="38" t="str">
        <f t="shared" si="2"/>
        <v>-</v>
      </c>
      <c r="N68" s="38" t="str">
        <f t="shared" si="3"/>
        <v>-</v>
      </c>
      <c r="O68" s="38" t="str">
        <f t="shared" si="4"/>
        <v>-</v>
      </c>
      <c r="P68" s="38" t="str">
        <f t="shared" si="5"/>
        <v>-</v>
      </c>
      <c r="Q68" s="38" t="str">
        <f t="shared" si="6"/>
        <v>-</v>
      </c>
      <c r="R68" s="38" t="str">
        <f t="shared" si="7"/>
        <v>-</v>
      </c>
      <c r="S68" s="39" t="str">
        <f t="shared" si="8"/>
        <v>-</v>
      </c>
    </row>
    <row r="69" spans="2:34" x14ac:dyDescent="0.3">
      <c r="B69" s="92" t="s">
        <v>21</v>
      </c>
      <c r="C69" s="93"/>
      <c r="D69" s="93"/>
      <c r="E69" s="93"/>
      <c r="F69" s="93"/>
      <c r="G69" s="93"/>
      <c r="H69" s="93"/>
      <c r="I69" s="93"/>
      <c r="J69" s="93"/>
      <c r="K69" s="94"/>
      <c r="L69" s="10" t="str">
        <f t="shared" si="1"/>
        <v>-</v>
      </c>
      <c r="M69" s="38" t="str">
        <f t="shared" si="2"/>
        <v>-</v>
      </c>
      <c r="N69" s="38" t="str">
        <f t="shared" si="3"/>
        <v>-</v>
      </c>
      <c r="O69" s="38" t="str">
        <f t="shared" si="4"/>
        <v>-</v>
      </c>
      <c r="P69" s="38" t="str">
        <f t="shared" si="5"/>
        <v>-</v>
      </c>
      <c r="Q69" s="38" t="str">
        <f t="shared" si="6"/>
        <v>-</v>
      </c>
      <c r="R69" s="38" t="str">
        <f t="shared" si="7"/>
        <v>-</v>
      </c>
      <c r="S69" s="39" t="str">
        <f t="shared" si="8"/>
        <v>-</v>
      </c>
    </row>
    <row r="70" spans="2:34" x14ac:dyDescent="0.3">
      <c r="B70" s="92" t="s">
        <v>17</v>
      </c>
      <c r="C70" s="93"/>
      <c r="D70" s="93"/>
      <c r="E70" s="93"/>
      <c r="F70" s="93"/>
      <c r="G70" s="93"/>
      <c r="H70" s="93"/>
      <c r="I70" s="93"/>
      <c r="J70" s="93"/>
      <c r="K70" s="94"/>
      <c r="L70" s="10" t="str">
        <f t="shared" si="1"/>
        <v>-</v>
      </c>
      <c r="M70" s="38" t="str">
        <f t="shared" si="2"/>
        <v>-</v>
      </c>
      <c r="N70" s="38" t="str">
        <f t="shared" si="3"/>
        <v>-</v>
      </c>
      <c r="O70" s="38" t="str">
        <f t="shared" si="4"/>
        <v>-</v>
      </c>
      <c r="P70" s="38" t="str">
        <f t="shared" si="5"/>
        <v>-</v>
      </c>
      <c r="Q70" s="38" t="str">
        <f>IFERROR(+V47/W47*$L23,"-")</f>
        <v>-</v>
      </c>
      <c r="R70" s="38" t="str">
        <f t="shared" si="7"/>
        <v>-</v>
      </c>
      <c r="S70" s="39" t="str">
        <f t="shared" si="8"/>
        <v>-</v>
      </c>
    </row>
    <row r="71" spans="2:34" ht="15" thickBot="1" x14ac:dyDescent="0.35">
      <c r="B71" s="96" t="s">
        <v>18</v>
      </c>
      <c r="C71" s="97"/>
      <c r="D71" s="97"/>
      <c r="E71" s="97"/>
      <c r="F71" s="97"/>
      <c r="G71" s="97"/>
      <c r="H71" s="97"/>
      <c r="I71" s="97"/>
      <c r="J71" s="97"/>
      <c r="K71" s="98"/>
      <c r="L71" s="40" t="str">
        <f t="shared" si="1"/>
        <v>-</v>
      </c>
      <c r="M71" s="41" t="str">
        <f t="shared" si="2"/>
        <v>-</v>
      </c>
      <c r="N71" s="41" t="str">
        <f t="shared" si="3"/>
        <v>-</v>
      </c>
      <c r="O71" s="41" t="str">
        <f t="shared" si="4"/>
        <v>-</v>
      </c>
      <c r="P71" s="41" t="str">
        <f t="shared" si="5"/>
        <v>-</v>
      </c>
      <c r="Q71" s="41" t="str">
        <f t="shared" si="6"/>
        <v>-</v>
      </c>
      <c r="R71" s="41" t="str">
        <f t="shared" si="7"/>
        <v>-</v>
      </c>
      <c r="S71" s="47" t="str">
        <f t="shared" si="8"/>
        <v>-</v>
      </c>
    </row>
    <row r="72" spans="2:34" x14ac:dyDescent="0.3">
      <c r="K72" t="s">
        <v>20</v>
      </c>
      <c r="L72" s="36">
        <f>+SUM(L56:L71)</f>
        <v>0</v>
      </c>
      <c r="M72" s="36">
        <f t="shared" ref="M72:O72" si="9">+SUM(M56:M71)</f>
        <v>0</v>
      </c>
      <c r="N72" s="36">
        <f t="shared" si="9"/>
        <v>0</v>
      </c>
      <c r="O72" s="36">
        <f t="shared" si="9"/>
        <v>0</v>
      </c>
      <c r="P72" s="36">
        <f t="shared" ref="P72" si="10">+SUM(P56:P71)</f>
        <v>0</v>
      </c>
      <c r="Q72" s="36">
        <f t="shared" ref="Q72:S72" si="11">+SUM(Q56:Q71)</f>
        <v>0</v>
      </c>
      <c r="R72" s="36">
        <f t="shared" si="11"/>
        <v>0</v>
      </c>
      <c r="S72" s="36">
        <f t="shared" si="11"/>
        <v>0</v>
      </c>
    </row>
    <row r="73" spans="2:34" x14ac:dyDescent="0.3">
      <c r="K73" s="8" t="s">
        <v>29</v>
      </c>
      <c r="L73" s="37">
        <f>+L72/1000</f>
        <v>0</v>
      </c>
      <c r="M73" s="37">
        <f t="shared" ref="M73:O73" si="12">+M72/1000</f>
        <v>0</v>
      </c>
      <c r="N73" s="37">
        <f t="shared" si="12"/>
        <v>0</v>
      </c>
      <c r="O73" s="37">
        <f t="shared" si="12"/>
        <v>0</v>
      </c>
      <c r="P73" s="37">
        <f t="shared" ref="P73" si="13">+P72/1000</f>
        <v>0</v>
      </c>
      <c r="Q73" s="37">
        <f t="shared" ref="Q73:S73" si="14">+Q72/1000</f>
        <v>0</v>
      </c>
      <c r="R73" s="37">
        <f t="shared" si="14"/>
        <v>0</v>
      </c>
      <c r="S73" s="37">
        <f t="shared" si="14"/>
        <v>0</v>
      </c>
    </row>
    <row r="74" spans="2:34" ht="15" thickBot="1" x14ac:dyDescent="0.35">
      <c r="L74" s="5"/>
      <c r="M74" s="5"/>
      <c r="N74" s="5"/>
      <c r="O74" s="5"/>
      <c r="P74" s="5"/>
      <c r="Q74" s="5"/>
      <c r="R74" s="5"/>
      <c r="S74" s="5"/>
    </row>
    <row r="75" spans="2:34" ht="45" customHeight="1" thickBot="1" x14ac:dyDescent="0.35">
      <c r="I75" s="109" t="s">
        <v>30</v>
      </c>
      <c r="J75" s="110"/>
      <c r="K75" s="110"/>
      <c r="L75" s="43">
        <f>+SUM(L73:S73)</f>
        <v>0</v>
      </c>
      <c r="M75" s="5"/>
      <c r="N75" s="5"/>
      <c r="O75" s="5"/>
      <c r="P75" s="5"/>
      <c r="Q75" s="5"/>
      <c r="R75" s="5"/>
      <c r="S75" s="5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</row>
    <row r="80" spans="2:34" ht="15" thickBot="1" x14ac:dyDescent="0.35"/>
    <row r="81" spans="2:19" ht="15" thickBot="1" x14ac:dyDescent="0.35">
      <c r="B81" s="85" t="s">
        <v>35</v>
      </c>
      <c r="C81" s="86"/>
      <c r="D81" s="86"/>
      <c r="E81" s="86"/>
      <c r="F81" s="86"/>
      <c r="G81" s="86"/>
      <c r="H81" s="86"/>
      <c r="I81" s="86"/>
      <c r="J81" s="86"/>
      <c r="K81" s="86"/>
      <c r="L81" s="87"/>
      <c r="M81" s="87"/>
      <c r="N81" s="87"/>
      <c r="O81" s="87"/>
      <c r="P81" s="87"/>
      <c r="Q81" s="87"/>
      <c r="R81" s="87"/>
      <c r="S81" s="88"/>
    </row>
    <row r="82" spans="2:19" x14ac:dyDescent="0.3">
      <c r="B82" s="111" t="s">
        <v>3</v>
      </c>
      <c r="C82" s="112"/>
      <c r="D82" s="112"/>
      <c r="E82" s="112"/>
      <c r="F82" s="112"/>
      <c r="G82" s="112"/>
      <c r="H82" s="112"/>
      <c r="I82" s="112"/>
      <c r="J82" s="112"/>
      <c r="K82" s="113"/>
      <c r="L82" s="89" t="s">
        <v>36</v>
      </c>
      <c r="M82" s="90"/>
      <c r="N82" s="90"/>
      <c r="O82" s="90"/>
      <c r="P82" s="90"/>
      <c r="Q82" s="90"/>
      <c r="R82" s="90"/>
      <c r="S82" s="95"/>
    </row>
    <row r="83" spans="2:19" x14ac:dyDescent="0.3">
      <c r="B83" s="106"/>
      <c r="C83" s="107"/>
      <c r="D83" s="107"/>
      <c r="E83" s="107"/>
      <c r="F83" s="107"/>
      <c r="G83" s="107"/>
      <c r="H83" s="107"/>
      <c r="I83" s="107"/>
      <c r="J83" s="107"/>
      <c r="K83" s="108"/>
      <c r="L83" s="19" t="s">
        <v>28</v>
      </c>
      <c r="M83" s="20" t="s">
        <v>24</v>
      </c>
      <c r="N83" s="20" t="s">
        <v>25</v>
      </c>
      <c r="O83" s="20" t="s">
        <v>26</v>
      </c>
      <c r="P83" s="20" t="s">
        <v>31</v>
      </c>
      <c r="Q83" s="20" t="s">
        <v>32</v>
      </c>
      <c r="R83" s="20" t="s">
        <v>108</v>
      </c>
      <c r="S83" s="21" t="s">
        <v>109</v>
      </c>
    </row>
    <row r="84" spans="2:19" x14ac:dyDescent="0.3">
      <c r="B84" s="114" t="s">
        <v>4</v>
      </c>
      <c r="C84" s="115"/>
      <c r="D84" s="115"/>
      <c r="E84" s="115"/>
      <c r="F84" s="115"/>
      <c r="G84" s="115"/>
      <c r="H84" s="115"/>
      <c r="I84" s="115"/>
      <c r="J84" s="115"/>
      <c r="K84" s="116"/>
      <c r="L84" s="11" t="str">
        <f>IFERROR(+L56*VLOOKUP($O$9,'Factores de emisión'!$B$10:$C$23,2,FALSE)/1000,"-")</f>
        <v>-</v>
      </c>
      <c r="M84" s="12" t="str">
        <f>IFERROR(+M56*VLOOKUP($O$9,'Factores de emisión'!$B$10:$M$23,5,FALSE)/1000,"-")</f>
        <v>-</v>
      </c>
      <c r="N84" s="12" t="str">
        <f>IFERROR(+N56*VLOOKUP($O$9,'Factores de emisión'!$B$10:$M$23,12,FALSE)/1000,"-")</f>
        <v>-</v>
      </c>
      <c r="O84" s="12" t="str">
        <f>IFERROR(+O56*VLOOKUP($O$9,'Factores de emisión'!$B$10:$M$23,7,FALSE)/1000,"-")</f>
        <v>-</v>
      </c>
      <c r="P84" s="12" t="str">
        <f>IFERROR(+P56*VLOOKUP($O$9,'Factores de emisión'!$B$10:$R$23,14,FALSE)/1000,"-")</f>
        <v>-</v>
      </c>
      <c r="Q84" s="12" t="str">
        <f>IFERROR(+Q56*VLOOKUP($O$9,'Factores de emisión'!$B$10:$M$23,12,FALSE)/1000,"-")</f>
        <v>-</v>
      </c>
      <c r="R84" s="12" t="str">
        <f>IFERROR(+R56*VLOOKUP($O$9,'Factores de emisión'!$B$10:$Q$23,16,FALSE)/1000,"-")</f>
        <v>-</v>
      </c>
      <c r="S84" s="13" t="str">
        <f>IFERROR(+S56*VLOOKUP($O$9,'Factores de emisión'!$B$10:$R$23,17,FALSE)/1000,"-")</f>
        <v>-</v>
      </c>
    </row>
    <row r="85" spans="2:19" x14ac:dyDescent="0.3">
      <c r="B85" s="92" t="s">
        <v>5</v>
      </c>
      <c r="C85" s="93"/>
      <c r="D85" s="93"/>
      <c r="E85" s="93"/>
      <c r="F85" s="93"/>
      <c r="G85" s="93"/>
      <c r="H85" s="93"/>
      <c r="I85" s="93"/>
      <c r="J85" s="93"/>
      <c r="K85" s="94"/>
      <c r="L85" s="11" t="str">
        <f>IFERROR(+L57*VLOOKUP($O$9,'Factores de emisión'!$B$10:$C$23,2,FALSE)/1000,"-")</f>
        <v>-</v>
      </c>
      <c r="M85" s="12" t="str">
        <f>IFERROR(+M57*VLOOKUP($O$9,'Factores de emisión'!$B$10:$M$23,5,FALSE)/1000,"-")</f>
        <v>-</v>
      </c>
      <c r="N85" s="12" t="str">
        <f>IFERROR(+N57*VLOOKUP($O$9,'Factores de emisión'!$B$10:$M$23,12,FALSE)/1000,"-")</f>
        <v>-</v>
      </c>
      <c r="O85" s="12" t="str">
        <f>IFERROR(+O57*VLOOKUP($O$9,'Factores de emisión'!$B$10:$M$23,7,FALSE)/1000,"-")</f>
        <v>-</v>
      </c>
      <c r="P85" s="12" t="str">
        <f>IFERROR(+P57*VLOOKUP($O$9,'Factores de emisión'!$B$10:$R$23,14,FALSE)/1000,"-")</f>
        <v>-</v>
      </c>
      <c r="Q85" s="12" t="str">
        <f>IFERROR(+Q57*VLOOKUP($O$9,'Factores de emisión'!$B$10:$M$23,12,FALSE)/1000,"-")</f>
        <v>-</v>
      </c>
      <c r="R85" s="12" t="str">
        <f>IFERROR(+R57*VLOOKUP($O$9,'Factores de emisión'!$B$10:$Q$23,16,FALSE)/1000,"-")</f>
        <v>-</v>
      </c>
      <c r="S85" s="13" t="str">
        <f>IFERROR(+S57*VLOOKUP($O$9,'Factores de emisión'!$B$10:$R$23,17,FALSE)/1000,"-")</f>
        <v>-</v>
      </c>
    </row>
    <row r="86" spans="2:19" x14ac:dyDescent="0.3">
      <c r="B86" s="92" t="s">
        <v>6</v>
      </c>
      <c r="C86" s="93"/>
      <c r="D86" s="93"/>
      <c r="E86" s="93"/>
      <c r="F86" s="93"/>
      <c r="G86" s="93"/>
      <c r="H86" s="93"/>
      <c r="I86" s="93"/>
      <c r="J86" s="93"/>
      <c r="K86" s="94"/>
      <c r="L86" s="11" t="str">
        <f>IFERROR(+L58*VLOOKUP($O$9,'Factores de emisión'!$B$10:$C$23,2,FALSE)/1000,"-")</f>
        <v>-</v>
      </c>
      <c r="M86" s="12" t="str">
        <f>IFERROR(+M58*VLOOKUP($O$9,'Factores de emisión'!$B$10:$M$23,5,FALSE)/1000,"-")</f>
        <v>-</v>
      </c>
      <c r="N86" s="12" t="str">
        <f>IFERROR(+N58*VLOOKUP($O$9,'Factores de emisión'!$B$10:$M$23,12,FALSE)/1000,"-")</f>
        <v>-</v>
      </c>
      <c r="O86" s="12" t="str">
        <f>IFERROR(+O58*VLOOKUP($O$9,'Factores de emisión'!$B$10:$M$23,7,FALSE)/1000,"-")</f>
        <v>-</v>
      </c>
      <c r="P86" s="12" t="str">
        <f>IFERROR(+P58*VLOOKUP($O$9,'Factores de emisión'!$B$10:$R$23,14,FALSE)/1000,"-")</f>
        <v>-</v>
      </c>
      <c r="Q86" s="12" t="str">
        <f>IFERROR(+Q58*VLOOKUP($O$9,'Factores de emisión'!$B$10:$M$23,12,FALSE)/1000,"-")</f>
        <v>-</v>
      </c>
      <c r="R86" s="12" t="str">
        <f>IFERROR(+R58*VLOOKUP($O$9,'Factores de emisión'!$B$10:$Q$23,16,FALSE)/1000,"-")</f>
        <v>-</v>
      </c>
      <c r="S86" s="13" t="str">
        <f>IFERROR(+S58*VLOOKUP($O$9,'Factores de emisión'!$B$10:$R$23,17,FALSE)/1000,"-")</f>
        <v>-</v>
      </c>
    </row>
    <row r="87" spans="2:19" x14ac:dyDescent="0.3">
      <c r="B87" s="92" t="s">
        <v>7</v>
      </c>
      <c r="C87" s="93"/>
      <c r="D87" s="93"/>
      <c r="E87" s="93"/>
      <c r="F87" s="93"/>
      <c r="G87" s="93"/>
      <c r="H87" s="93"/>
      <c r="I87" s="93"/>
      <c r="J87" s="93"/>
      <c r="K87" s="94"/>
      <c r="L87" s="11" t="str">
        <f>IFERROR(+L59*VLOOKUP($O$9,'Factores de emisión'!$B$10:$C$23,2,FALSE)/1000,"-")</f>
        <v>-</v>
      </c>
      <c r="M87" s="12" t="str">
        <f>IFERROR(+M59*VLOOKUP($O$9,'Factores de emisión'!$B$10:$M$23,5,FALSE)/1000,"-")</f>
        <v>-</v>
      </c>
      <c r="N87" s="12" t="str">
        <f>IFERROR(+N59*VLOOKUP($O$9,'Factores de emisión'!$B$10:$M$23,12,FALSE)/1000,"-")</f>
        <v>-</v>
      </c>
      <c r="O87" s="12" t="str">
        <f>IFERROR(+O59*VLOOKUP($O$9,'Factores de emisión'!$B$10:$M$23,7,FALSE)/1000,"-")</f>
        <v>-</v>
      </c>
      <c r="P87" s="12" t="str">
        <f>IFERROR(+P59*VLOOKUP($O$9,'Factores de emisión'!$B$10:$R$23,14,FALSE)/1000,"-")</f>
        <v>-</v>
      </c>
      <c r="Q87" s="12" t="str">
        <f>IFERROR(+Q59*VLOOKUP($O$9,'Factores de emisión'!$B$10:$M$23,12,FALSE)/1000,"-")</f>
        <v>-</v>
      </c>
      <c r="R87" s="12" t="str">
        <f>IFERROR(+R59*VLOOKUP($O$9,'Factores de emisión'!$B$10:$Q$23,16,FALSE)/1000,"-")</f>
        <v>-</v>
      </c>
      <c r="S87" s="13" t="str">
        <f>IFERROR(+S59*VLOOKUP($O$9,'Factores de emisión'!$B$10:$R$23,17,FALSE)/1000,"-")</f>
        <v>-</v>
      </c>
    </row>
    <row r="88" spans="2:19" x14ac:dyDescent="0.3">
      <c r="B88" s="92" t="s">
        <v>8</v>
      </c>
      <c r="C88" s="93"/>
      <c r="D88" s="93"/>
      <c r="E88" s="93"/>
      <c r="F88" s="93"/>
      <c r="G88" s="93"/>
      <c r="H88" s="93"/>
      <c r="I88" s="93"/>
      <c r="J88" s="93"/>
      <c r="K88" s="94"/>
      <c r="L88" s="11" t="str">
        <f>IFERROR(+L60*VLOOKUP($O$9,'Factores de emisión'!$B$10:$C$23,2,FALSE)/1000,"-")</f>
        <v>-</v>
      </c>
      <c r="M88" s="12" t="str">
        <f>IFERROR(+M60*VLOOKUP($O$9,'Factores de emisión'!$B$10:$M$23,5,FALSE)/1000,"-")</f>
        <v>-</v>
      </c>
      <c r="N88" s="12" t="str">
        <f>IFERROR(+N60*VLOOKUP($O$9,'Factores de emisión'!$B$10:$M$23,12,FALSE)/1000,"-")</f>
        <v>-</v>
      </c>
      <c r="O88" s="12" t="str">
        <f>IFERROR(+O60*VLOOKUP($O$9,'Factores de emisión'!$B$10:$M$23,7,FALSE)/1000,"-")</f>
        <v>-</v>
      </c>
      <c r="P88" s="12" t="str">
        <f>IFERROR(+P60*VLOOKUP($O$9,'Factores de emisión'!$B$10:$R$23,14,FALSE)/1000,"-")</f>
        <v>-</v>
      </c>
      <c r="Q88" s="12" t="str">
        <f>IFERROR(+Q60*VLOOKUP($O$9,'Factores de emisión'!$B$10:$M$23,12,FALSE)/1000,"-")</f>
        <v>-</v>
      </c>
      <c r="R88" s="12" t="str">
        <f>IFERROR(+R60*VLOOKUP($O$9,'Factores de emisión'!$B$10:$Q$23,16,FALSE)/1000,"-")</f>
        <v>-</v>
      </c>
      <c r="S88" s="13" t="str">
        <f>IFERROR(+S60*VLOOKUP($O$9,'Factores de emisión'!$B$10:$R$23,17,FALSE)/1000,"-")</f>
        <v>-</v>
      </c>
    </row>
    <row r="89" spans="2:19" x14ac:dyDescent="0.3">
      <c r="B89" s="92" t="s">
        <v>9</v>
      </c>
      <c r="C89" s="93"/>
      <c r="D89" s="93"/>
      <c r="E89" s="93"/>
      <c r="F89" s="93"/>
      <c r="G89" s="93"/>
      <c r="H89" s="93"/>
      <c r="I89" s="93"/>
      <c r="J89" s="93"/>
      <c r="K89" s="94"/>
      <c r="L89" s="11" t="str">
        <f>IFERROR(+L61*VLOOKUP($O$9,'Factores de emisión'!$B$10:$C$23,2,FALSE)/1000,"-")</f>
        <v>-</v>
      </c>
      <c r="M89" s="12" t="str">
        <f>IFERROR(+M61*VLOOKUP($O$9,'Factores de emisión'!$B$10:$M$23,5,FALSE)/1000,"-")</f>
        <v>-</v>
      </c>
      <c r="N89" s="12" t="str">
        <f>IFERROR(+N61*VLOOKUP($O$9,'Factores de emisión'!$B$10:$M$23,12,FALSE)/1000,"-")</f>
        <v>-</v>
      </c>
      <c r="O89" s="12" t="str">
        <f>IFERROR(+O61*VLOOKUP($O$9,'Factores de emisión'!$B$10:$M$23,7,FALSE)/1000,"-")</f>
        <v>-</v>
      </c>
      <c r="P89" s="12" t="str">
        <f>IFERROR(+P61*VLOOKUP($O$9,'Factores de emisión'!$B$10:$R$23,14,FALSE)/1000,"-")</f>
        <v>-</v>
      </c>
      <c r="Q89" s="12" t="str">
        <f>IFERROR(+Q61*VLOOKUP($O$9,'Factores de emisión'!$B$10:$M$23,12,FALSE)/1000,"-")</f>
        <v>-</v>
      </c>
      <c r="R89" s="12" t="str">
        <f>IFERROR(+R61*VLOOKUP($O$9,'Factores de emisión'!$B$10:$Q$23,16,FALSE)/1000,"-")</f>
        <v>-</v>
      </c>
      <c r="S89" s="13" t="str">
        <f>IFERROR(+S61*VLOOKUP($O$9,'Factores de emisión'!$B$10:$R$23,17,FALSE)/1000,"-")</f>
        <v>-</v>
      </c>
    </row>
    <row r="90" spans="2:19" x14ac:dyDescent="0.3">
      <c r="B90" s="92" t="s">
        <v>10</v>
      </c>
      <c r="C90" s="93"/>
      <c r="D90" s="93"/>
      <c r="E90" s="93"/>
      <c r="F90" s="93"/>
      <c r="G90" s="93"/>
      <c r="H90" s="93"/>
      <c r="I90" s="93"/>
      <c r="J90" s="93"/>
      <c r="K90" s="94"/>
      <c r="L90" s="11" t="str">
        <f>IFERROR(+L62*VLOOKUP($O$9,'Factores de emisión'!$B$10:$C$23,2,FALSE)/1000,"-")</f>
        <v>-</v>
      </c>
      <c r="M90" s="12" t="str">
        <f>IFERROR(+M62*VLOOKUP($O$9,'Factores de emisión'!$B$10:$M$23,5,FALSE)/1000,"-")</f>
        <v>-</v>
      </c>
      <c r="N90" s="12" t="str">
        <f>IFERROR(+N62*VLOOKUP($O$9,'Factores de emisión'!$B$10:$M$23,12,FALSE)/1000,"-")</f>
        <v>-</v>
      </c>
      <c r="O90" s="12" t="str">
        <f>IFERROR(+O62*VLOOKUP($O$9,'Factores de emisión'!$B$10:$M$23,7,FALSE)/1000,"-")</f>
        <v>-</v>
      </c>
      <c r="P90" s="12" t="str">
        <f>IFERROR(+P62*VLOOKUP($O$9,'Factores de emisión'!$B$10:$R$23,14,FALSE)/1000,"-")</f>
        <v>-</v>
      </c>
      <c r="Q90" s="12" t="str">
        <f>IFERROR(+Q62*VLOOKUP($O$9,'Factores de emisión'!$B$10:$M$23,12,FALSE)/1000,"-")</f>
        <v>-</v>
      </c>
      <c r="R90" s="12" t="str">
        <f>IFERROR(+R62*VLOOKUP($O$9,'Factores de emisión'!$B$10:$Q$23,16,FALSE)/1000,"-")</f>
        <v>-</v>
      </c>
      <c r="S90" s="13" t="str">
        <f>IFERROR(+S62*VLOOKUP($O$9,'Factores de emisión'!$B$10:$R$23,17,FALSE)/1000,"-")</f>
        <v>-</v>
      </c>
    </row>
    <row r="91" spans="2:19" x14ac:dyDescent="0.3">
      <c r="B91" s="92" t="s">
        <v>11</v>
      </c>
      <c r="C91" s="93"/>
      <c r="D91" s="93"/>
      <c r="E91" s="93"/>
      <c r="F91" s="93"/>
      <c r="G91" s="93"/>
      <c r="H91" s="93"/>
      <c r="I91" s="93"/>
      <c r="J91" s="93"/>
      <c r="K91" s="94"/>
      <c r="L91" s="11" t="str">
        <f>IFERROR(+L63*VLOOKUP($O$9,'Factores de emisión'!$B$10:$C$23,2,FALSE)/1000,"-")</f>
        <v>-</v>
      </c>
      <c r="M91" s="12" t="str">
        <f>IFERROR(+M63*VLOOKUP($O$9,'Factores de emisión'!$B$10:$M$23,5,FALSE)/1000,"-")</f>
        <v>-</v>
      </c>
      <c r="N91" s="12" t="str">
        <f>IFERROR(+N63*VLOOKUP($O$9,'Factores de emisión'!$B$10:$M$23,12,FALSE)/1000,"-")</f>
        <v>-</v>
      </c>
      <c r="O91" s="12" t="str">
        <f>IFERROR(+O63*VLOOKUP($O$9,'Factores de emisión'!$B$10:$M$23,7,FALSE)/1000,"-")</f>
        <v>-</v>
      </c>
      <c r="P91" s="12" t="str">
        <f>IFERROR(+P63*VLOOKUP($O$9,'Factores de emisión'!$B$10:$R$23,14,FALSE)/1000,"-")</f>
        <v>-</v>
      </c>
      <c r="Q91" s="12" t="str">
        <f>IFERROR(+Q63*VLOOKUP($O$9,'Factores de emisión'!$B$10:$M$23,12,FALSE)/1000,"-")</f>
        <v>-</v>
      </c>
      <c r="R91" s="12" t="str">
        <f>IFERROR(+R63*VLOOKUP($O$9,'Factores de emisión'!$B$10:$Q$23,16,FALSE)/1000,"-")</f>
        <v>-</v>
      </c>
      <c r="S91" s="13" t="str">
        <f>IFERROR(+S63*VLOOKUP($O$9,'Factores de emisión'!$B$10:$R$23,17,FALSE)/1000,"-")</f>
        <v>-</v>
      </c>
    </row>
    <row r="92" spans="2:19" x14ac:dyDescent="0.3">
      <c r="B92" s="92" t="s">
        <v>12</v>
      </c>
      <c r="C92" s="93"/>
      <c r="D92" s="93"/>
      <c r="E92" s="93"/>
      <c r="F92" s="93"/>
      <c r="G92" s="93"/>
      <c r="H92" s="93"/>
      <c r="I92" s="93"/>
      <c r="J92" s="93"/>
      <c r="K92" s="94"/>
      <c r="L92" s="11" t="str">
        <f>IFERROR(+L64*VLOOKUP($O$9,'Factores de emisión'!$B$10:$C$23,2,FALSE)/1000,"-")</f>
        <v>-</v>
      </c>
      <c r="M92" s="12" t="str">
        <f>IFERROR(+M64*VLOOKUP($O$9,'Factores de emisión'!$B$10:$M$23,5,FALSE)/1000,"-")</f>
        <v>-</v>
      </c>
      <c r="N92" s="12" t="str">
        <f>IFERROR(+N64*VLOOKUP($O$9,'Factores de emisión'!$B$10:$M$23,12,FALSE)/1000,"-")</f>
        <v>-</v>
      </c>
      <c r="O92" s="12" t="str">
        <f>IFERROR(+O64*VLOOKUP($O$9,'Factores de emisión'!$B$10:$M$23,7,FALSE)/1000,"-")</f>
        <v>-</v>
      </c>
      <c r="P92" s="12" t="str">
        <f>IFERROR(+P64*VLOOKUP($O$9,'Factores de emisión'!$B$10:$R$23,14,FALSE)/1000,"-")</f>
        <v>-</v>
      </c>
      <c r="Q92" s="12" t="str">
        <f>IFERROR(+Q64*VLOOKUP($O$9,'Factores de emisión'!$B$10:$M$23,12,FALSE)/1000,"-")</f>
        <v>-</v>
      </c>
      <c r="R92" s="12" t="str">
        <f>IFERROR(+R64*VLOOKUP($O$9,'Factores de emisión'!$B$10:$Q$23,16,FALSE)/1000,"-")</f>
        <v>-</v>
      </c>
      <c r="S92" s="13" t="str">
        <f>IFERROR(+S64*VLOOKUP($O$9,'Factores de emisión'!$B$10:$R$23,17,FALSE)/1000,"-")</f>
        <v>-</v>
      </c>
    </row>
    <row r="93" spans="2:19" x14ac:dyDescent="0.3">
      <c r="B93" s="92" t="s">
        <v>13</v>
      </c>
      <c r="C93" s="93"/>
      <c r="D93" s="93"/>
      <c r="E93" s="93"/>
      <c r="F93" s="93"/>
      <c r="G93" s="93"/>
      <c r="H93" s="93"/>
      <c r="I93" s="93"/>
      <c r="J93" s="93"/>
      <c r="K93" s="94"/>
      <c r="L93" s="11" t="str">
        <f>IFERROR(+L65*VLOOKUP($O$9,'Factores de emisión'!$B$10:$C$23,2,FALSE)/1000,"-")</f>
        <v>-</v>
      </c>
      <c r="M93" s="12" t="str">
        <f>IFERROR(+M65*VLOOKUP($O$9,'Factores de emisión'!$B$10:$M$23,5,FALSE)/1000,"-")</f>
        <v>-</v>
      </c>
      <c r="N93" s="12" t="str">
        <f>IFERROR(+N65*VLOOKUP($O$9,'Factores de emisión'!$B$10:$M$23,12,FALSE)/1000,"-")</f>
        <v>-</v>
      </c>
      <c r="O93" s="12" t="str">
        <f>IFERROR(+O65*VLOOKUP($O$9,'Factores de emisión'!$B$10:$M$23,7,FALSE)/1000,"-")</f>
        <v>-</v>
      </c>
      <c r="P93" s="12" t="str">
        <f>IFERROR(+P65*VLOOKUP($O$9,'Factores de emisión'!$B$10:$R$23,14,FALSE)/1000,"-")</f>
        <v>-</v>
      </c>
      <c r="Q93" s="12" t="str">
        <f>IFERROR(+Q65*VLOOKUP($O$9,'Factores de emisión'!$B$10:$M$23,12,FALSE)/1000,"-")</f>
        <v>-</v>
      </c>
      <c r="R93" s="12" t="str">
        <f>IFERROR(+R65*VLOOKUP($O$9,'Factores de emisión'!$B$10:$Q$23,16,FALSE)/1000,"-")</f>
        <v>-</v>
      </c>
      <c r="S93" s="13" t="str">
        <f>IFERROR(+S65*VLOOKUP($O$9,'Factores de emisión'!$B$10:$R$23,17,FALSE)/1000,"-")</f>
        <v>-</v>
      </c>
    </row>
    <row r="94" spans="2:19" x14ac:dyDescent="0.3">
      <c r="B94" s="92" t="s">
        <v>14</v>
      </c>
      <c r="C94" s="93"/>
      <c r="D94" s="93"/>
      <c r="E94" s="93"/>
      <c r="F94" s="93"/>
      <c r="G94" s="93"/>
      <c r="H94" s="93"/>
      <c r="I94" s="93"/>
      <c r="J94" s="93"/>
      <c r="K94" s="94"/>
      <c r="L94" s="11" t="str">
        <f>IFERROR(+L66*VLOOKUP($O$9,'Factores de emisión'!$B$10:$C$23,2,FALSE)/1000,"-")</f>
        <v>-</v>
      </c>
      <c r="M94" s="12" t="str">
        <f>IFERROR(+M66*VLOOKUP($O$9,'Factores de emisión'!$B$10:$M$23,5,FALSE)/1000,"-")</f>
        <v>-</v>
      </c>
      <c r="N94" s="12" t="str">
        <f>IFERROR(+N66*VLOOKUP($O$9,'Factores de emisión'!$B$10:$M$23,12,FALSE)/1000,"-")</f>
        <v>-</v>
      </c>
      <c r="O94" s="12" t="str">
        <f>IFERROR(+O66*VLOOKUP($O$9,'Factores de emisión'!$B$10:$M$23,7,FALSE)/1000,"-")</f>
        <v>-</v>
      </c>
      <c r="P94" s="12" t="str">
        <f>IFERROR(+P66*VLOOKUP($O$9,'Factores de emisión'!$B$10:$R$23,14,FALSE)/1000,"-")</f>
        <v>-</v>
      </c>
      <c r="Q94" s="12" t="str">
        <f>IFERROR(+Q66*VLOOKUP($O$9,'Factores de emisión'!$B$10:$M$23,12,FALSE)/1000,"-")</f>
        <v>-</v>
      </c>
      <c r="R94" s="12" t="str">
        <f>IFERROR(+R66*VLOOKUP($O$9,'Factores de emisión'!$B$10:$Q$23,16,FALSE)/1000,"-")</f>
        <v>-</v>
      </c>
      <c r="S94" s="13" t="str">
        <f>IFERROR(+S66*VLOOKUP($O$9,'Factores de emisión'!$B$10:$R$23,17,FALSE)/1000,"-")</f>
        <v>-</v>
      </c>
    </row>
    <row r="95" spans="2:19" x14ac:dyDescent="0.3">
      <c r="B95" s="92" t="s">
        <v>15</v>
      </c>
      <c r="C95" s="93"/>
      <c r="D95" s="93"/>
      <c r="E95" s="93"/>
      <c r="F95" s="93"/>
      <c r="G95" s="93"/>
      <c r="H95" s="93"/>
      <c r="I95" s="93"/>
      <c r="J95" s="93"/>
      <c r="K95" s="94"/>
      <c r="L95" s="11" t="str">
        <f>IFERROR(+L67*VLOOKUP($O$9,'Factores de emisión'!$B$10:$C$23,2,FALSE)/1000,"-")</f>
        <v>-</v>
      </c>
      <c r="M95" s="12" t="str">
        <f>IFERROR(+M67*VLOOKUP($O$9,'Factores de emisión'!$B$10:$M$23,5,FALSE)/1000,"-")</f>
        <v>-</v>
      </c>
      <c r="N95" s="12" t="str">
        <f>IFERROR(+N67*VLOOKUP($O$9,'Factores de emisión'!$B$10:$M$23,12,FALSE)/1000,"-")</f>
        <v>-</v>
      </c>
      <c r="O95" s="12" t="str">
        <f>IFERROR(+O67*VLOOKUP($O$9,'Factores de emisión'!$B$10:$M$23,7,FALSE)/1000,"-")</f>
        <v>-</v>
      </c>
      <c r="P95" s="12" t="str">
        <f>IFERROR(+P67*VLOOKUP($O$9,'Factores de emisión'!$B$10:$R$23,14,FALSE)/1000,"-")</f>
        <v>-</v>
      </c>
      <c r="Q95" s="12" t="str">
        <f>IFERROR(+Q67*VLOOKUP($O$9,'Factores de emisión'!$B$10:$M$23,12,FALSE)/1000,"-")</f>
        <v>-</v>
      </c>
      <c r="R95" s="12" t="str">
        <f>IFERROR(+R67*VLOOKUP($O$9,'Factores de emisión'!$B$10:$Q$23,16,FALSE)/1000,"-")</f>
        <v>-</v>
      </c>
      <c r="S95" s="13" t="str">
        <f>IFERROR(+S67*VLOOKUP($O$9,'Factores de emisión'!$B$10:$R$23,17,FALSE)/1000,"-")</f>
        <v>-</v>
      </c>
    </row>
    <row r="96" spans="2:19" x14ac:dyDescent="0.3">
      <c r="B96" s="92" t="s">
        <v>16</v>
      </c>
      <c r="C96" s="93"/>
      <c r="D96" s="93"/>
      <c r="E96" s="93"/>
      <c r="F96" s="93"/>
      <c r="G96" s="93"/>
      <c r="H96" s="93"/>
      <c r="I96" s="93"/>
      <c r="J96" s="93"/>
      <c r="K96" s="94"/>
      <c r="L96" s="11" t="str">
        <f>IFERROR(+L68*VLOOKUP($O$9,'Factores de emisión'!$B$10:$C$23,2,FALSE)/1000,"-")</f>
        <v>-</v>
      </c>
      <c r="M96" s="12" t="str">
        <f>IFERROR(+M68*VLOOKUP($O$9,'Factores de emisión'!$B$10:$M$23,5,FALSE)/1000,"-")</f>
        <v>-</v>
      </c>
      <c r="N96" s="12" t="str">
        <f>IFERROR(+N68*VLOOKUP($O$9,'Factores de emisión'!$B$10:$M$23,12,FALSE)/1000,"-")</f>
        <v>-</v>
      </c>
      <c r="O96" s="12" t="str">
        <f>IFERROR(+O68*VLOOKUP($O$9,'Factores de emisión'!$B$10:$M$23,7,FALSE)/1000,"-")</f>
        <v>-</v>
      </c>
      <c r="P96" s="12" t="str">
        <f>IFERROR(+P68*VLOOKUP($O$9,'Factores de emisión'!$B$10:$R$23,14,FALSE)/1000,"-")</f>
        <v>-</v>
      </c>
      <c r="Q96" s="12" t="str">
        <f>IFERROR(+Q68*VLOOKUP($O$9,'Factores de emisión'!$B$10:$M$23,12,FALSE)/1000,"-")</f>
        <v>-</v>
      </c>
      <c r="R96" s="12" t="str">
        <f>IFERROR(+R68*VLOOKUP($O$9,'Factores de emisión'!$B$10:$Q$23,16,FALSE)/1000,"-")</f>
        <v>-</v>
      </c>
      <c r="S96" s="13" t="str">
        <f>IFERROR(+S68*VLOOKUP($O$9,'Factores de emisión'!$B$10:$R$23,17,FALSE)/1000,"-")</f>
        <v>-</v>
      </c>
    </row>
    <row r="97" spans="2:19" x14ac:dyDescent="0.3">
      <c r="B97" s="92" t="s">
        <v>21</v>
      </c>
      <c r="C97" s="93"/>
      <c r="D97" s="93"/>
      <c r="E97" s="93"/>
      <c r="F97" s="93"/>
      <c r="G97" s="93"/>
      <c r="H97" s="93"/>
      <c r="I97" s="93"/>
      <c r="J97" s="93"/>
      <c r="K97" s="94"/>
      <c r="L97" s="11" t="str">
        <f>IFERROR(+L69*VLOOKUP($O$9,'Factores de emisión'!$B$10:$C$23,2,FALSE)/1000,"-")</f>
        <v>-</v>
      </c>
      <c r="M97" s="12" t="str">
        <f>IFERROR(+M69*VLOOKUP($O$9,'Factores de emisión'!$B$10:$M$23,5,FALSE)/1000,"-")</f>
        <v>-</v>
      </c>
      <c r="N97" s="12" t="str">
        <f>IFERROR(+N69*VLOOKUP($O$9,'Factores de emisión'!$B$10:$M$23,12,FALSE)/1000,"-")</f>
        <v>-</v>
      </c>
      <c r="O97" s="12" t="str">
        <f>IFERROR(+O69*VLOOKUP($O$9,'Factores de emisión'!$B$10:$M$23,7,FALSE)/1000,"-")</f>
        <v>-</v>
      </c>
      <c r="P97" s="12" t="str">
        <f>IFERROR(+P69*VLOOKUP($O$9,'Factores de emisión'!$B$10:$R$23,14,FALSE)/1000,"-")</f>
        <v>-</v>
      </c>
      <c r="Q97" s="12" t="str">
        <f>IFERROR(+Q69*VLOOKUP($O$9,'Factores de emisión'!$B$10:$M$23,12,FALSE)/1000,"-")</f>
        <v>-</v>
      </c>
      <c r="R97" s="12" t="str">
        <f>IFERROR(+R69*VLOOKUP($O$9,'Factores de emisión'!$B$10:$Q$23,16,FALSE)/1000,"-")</f>
        <v>-</v>
      </c>
      <c r="S97" s="13" t="str">
        <f>IFERROR(+S69*VLOOKUP($O$9,'Factores de emisión'!$B$10:$R$23,17,FALSE)/1000,"-")</f>
        <v>-</v>
      </c>
    </row>
    <row r="98" spans="2:19" x14ac:dyDescent="0.3">
      <c r="B98" s="92" t="s">
        <v>17</v>
      </c>
      <c r="C98" s="93"/>
      <c r="D98" s="93"/>
      <c r="E98" s="93"/>
      <c r="F98" s="93"/>
      <c r="G98" s="93"/>
      <c r="H98" s="93"/>
      <c r="I98" s="93"/>
      <c r="J98" s="93"/>
      <c r="K98" s="94"/>
      <c r="L98" s="11" t="str">
        <f>IFERROR(+L70*VLOOKUP($O$9,'Factores de emisión'!$B$10:$C$23,2,FALSE)/1000,"-")</f>
        <v>-</v>
      </c>
      <c r="M98" s="12" t="str">
        <f>IFERROR(+M70*VLOOKUP($O$9,'Factores de emisión'!$B$10:$M$23,5,FALSE)/1000,"-")</f>
        <v>-</v>
      </c>
      <c r="N98" s="12" t="str">
        <f>IFERROR(+N70*VLOOKUP($O$9,'Factores de emisión'!$B$10:$M$23,12,FALSE)/1000,"-")</f>
        <v>-</v>
      </c>
      <c r="O98" s="12" t="str">
        <f>IFERROR(+O70*VLOOKUP($O$9,'Factores de emisión'!$B$10:$M$23,7,FALSE)/1000,"-")</f>
        <v>-</v>
      </c>
      <c r="P98" s="12" t="str">
        <f>IFERROR(+P70*VLOOKUP($O$9,'Factores de emisión'!$B$10:$R$23,14,FALSE)/1000,"-")</f>
        <v>-</v>
      </c>
      <c r="Q98" s="12" t="str">
        <f>IFERROR(+Q70*VLOOKUP($O$9,'Factores de emisión'!$B$10:$M$23,12,FALSE)/1000,"-")</f>
        <v>-</v>
      </c>
      <c r="R98" s="12" t="str">
        <f>IFERROR(+R70*VLOOKUP($O$9,'Factores de emisión'!$B$10:$Q$23,16,FALSE)/1000,"-")</f>
        <v>-</v>
      </c>
      <c r="S98" s="13" t="str">
        <f>IFERROR(+S70*VLOOKUP($O$9,'Factores de emisión'!$B$10:$R$23,17,FALSE)/1000,"-")</f>
        <v>-</v>
      </c>
    </row>
    <row r="99" spans="2:19" ht="15" thickBot="1" x14ac:dyDescent="0.35">
      <c r="B99" s="96" t="s">
        <v>18</v>
      </c>
      <c r="C99" s="97"/>
      <c r="D99" s="97"/>
      <c r="E99" s="97"/>
      <c r="F99" s="97"/>
      <c r="G99" s="97"/>
      <c r="H99" s="97"/>
      <c r="I99" s="97"/>
      <c r="J99" s="97"/>
      <c r="K99" s="98"/>
      <c r="L99" s="14" t="str">
        <f>IFERROR(+L71*VLOOKUP($O$9,'Factores de emisión'!$B$10:$C$23,2,FALSE)/1000,"-")</f>
        <v>-</v>
      </c>
      <c r="M99" s="59" t="str">
        <f>IFERROR(+M71*VLOOKUP($O$9,'Factores de emisión'!$B$10:$M$23,5,FALSE)/1000,"-")</f>
        <v>-</v>
      </c>
      <c r="N99" s="59" t="str">
        <f>IFERROR(+N71*VLOOKUP($O$9,'Factores de emisión'!$B$10:$M$23,12,FALSE)/1000,"-")</f>
        <v>-</v>
      </c>
      <c r="O99" s="59" t="str">
        <f>IFERROR(+O71*VLOOKUP($O$9,'Factores de emisión'!$B$10:$M$23,7,FALSE)/1000,"-")</f>
        <v>-</v>
      </c>
      <c r="P99" s="59" t="str">
        <f>IFERROR(+P71*VLOOKUP($O$9,'Factores de emisión'!$B$10:$R$23,14,FALSE)/1000,"-")</f>
        <v>-</v>
      </c>
      <c r="Q99" s="59" t="str">
        <f>IFERROR(+Q71*VLOOKUP($O$9,'Factores de emisión'!$B$10:$M$23,12,FALSE)/1000,"-")</f>
        <v>-</v>
      </c>
      <c r="R99" s="59" t="str">
        <f>IFERROR(+R71*VLOOKUP($O$9,'Factores de emisión'!$B$10:$Q$23,16,FALSE)/1000,"-")</f>
        <v>-</v>
      </c>
      <c r="S99" s="15" t="str">
        <f>IFERROR(+S71*VLOOKUP($O$9,'Factores de emisión'!$B$10:$R$23,17,FALSE)/1000,"-")</f>
        <v>-</v>
      </c>
    </row>
    <row r="100" spans="2:19" x14ac:dyDescent="0.3">
      <c r="K100" t="s">
        <v>20</v>
      </c>
      <c r="L100" s="42">
        <f>+SUM(L84:L99)</f>
        <v>0</v>
      </c>
      <c r="M100" s="42">
        <f t="shared" ref="M100" si="15">+SUM(M84:M99)</f>
        <v>0</v>
      </c>
      <c r="N100" s="42">
        <f t="shared" ref="N100" si="16">+SUM(N84:N99)</f>
        <v>0</v>
      </c>
      <c r="O100" s="42">
        <f t="shared" ref="O100" si="17">+SUM(O84:O99)</f>
        <v>0</v>
      </c>
      <c r="P100" s="42">
        <f t="shared" ref="P100" si="18">+SUM(P84:P99)</f>
        <v>0</v>
      </c>
      <c r="Q100" s="42">
        <f t="shared" ref="Q100" si="19">+SUM(Q84:Q99)</f>
        <v>0</v>
      </c>
      <c r="R100" s="42">
        <f t="shared" ref="R100" si="20">+SUM(R84:R99)</f>
        <v>0</v>
      </c>
      <c r="S100" s="42">
        <f t="shared" ref="S100" si="21">+SUM(S84:S99)</f>
        <v>0</v>
      </c>
    </row>
    <row r="101" spans="2:19" x14ac:dyDescent="0.3">
      <c r="L101" s="6"/>
      <c r="M101" s="6"/>
      <c r="N101" s="6"/>
      <c r="O101" s="6"/>
      <c r="P101" s="6"/>
      <c r="Q101" s="6"/>
      <c r="R101" s="6"/>
      <c r="S101" s="6"/>
    </row>
    <row r="102" spans="2:19" ht="15" thickBot="1" x14ac:dyDescent="0.35">
      <c r="L102" s="6"/>
      <c r="M102" s="6"/>
      <c r="N102" s="6"/>
      <c r="O102" s="6"/>
      <c r="P102" s="6"/>
      <c r="Q102" s="6"/>
      <c r="R102" s="6"/>
      <c r="S102" s="6"/>
    </row>
    <row r="103" spans="2:19" ht="45" customHeight="1" thickBot="1" x14ac:dyDescent="0.35">
      <c r="I103" s="109" t="s">
        <v>37</v>
      </c>
      <c r="J103" s="110"/>
      <c r="K103" s="110"/>
      <c r="L103" s="43">
        <f>+SUM(L100:S100)</f>
        <v>0</v>
      </c>
      <c r="M103" s="6"/>
      <c r="N103" s="6"/>
      <c r="O103" s="6"/>
      <c r="P103" s="6"/>
      <c r="Q103" s="6"/>
      <c r="R103" s="6"/>
      <c r="S103" s="6"/>
    </row>
  </sheetData>
  <mergeCells count="86">
    <mergeCell ref="B17:K17"/>
    <mergeCell ref="B18:K18"/>
    <mergeCell ref="B9:K9"/>
    <mergeCell ref="B10:K10"/>
    <mergeCell ref="B11:K11"/>
    <mergeCell ref="B12:K12"/>
    <mergeCell ref="B13:K13"/>
    <mergeCell ref="B56:K56"/>
    <mergeCell ref="B37:K37"/>
    <mergeCell ref="B38:K38"/>
    <mergeCell ref="B39:K39"/>
    <mergeCell ref="B24:K24"/>
    <mergeCell ref="B33:K33"/>
    <mergeCell ref="B34:K34"/>
    <mergeCell ref="B67:K67"/>
    <mergeCell ref="B68:K68"/>
    <mergeCell ref="B69:K69"/>
    <mergeCell ref="B70:K70"/>
    <mergeCell ref="B61:K61"/>
    <mergeCell ref="B62:K62"/>
    <mergeCell ref="B63:K63"/>
    <mergeCell ref="B64:K64"/>
    <mergeCell ref="B65:K65"/>
    <mergeCell ref="B82:K83"/>
    <mergeCell ref="B84:K84"/>
    <mergeCell ref="B85:K85"/>
    <mergeCell ref="L82:S82"/>
    <mergeCell ref="V31:W31"/>
    <mergeCell ref="B57:K57"/>
    <mergeCell ref="B58:K58"/>
    <mergeCell ref="B59:K59"/>
    <mergeCell ref="B60:K60"/>
    <mergeCell ref="L31:M31"/>
    <mergeCell ref="N31:O31"/>
    <mergeCell ref="P31:Q31"/>
    <mergeCell ref="R31:S31"/>
    <mergeCell ref="B45:K45"/>
    <mergeCell ref="B46:K46"/>
    <mergeCell ref="B47:K47"/>
    <mergeCell ref="B86:K86"/>
    <mergeCell ref="B87:K87"/>
    <mergeCell ref="B88:K88"/>
    <mergeCell ref="B89:K89"/>
    <mergeCell ref="B90:K90"/>
    <mergeCell ref="B91:K91"/>
    <mergeCell ref="B92:K92"/>
    <mergeCell ref="B93:K93"/>
    <mergeCell ref="B94:K94"/>
    <mergeCell ref="B95:K95"/>
    <mergeCell ref="B96:K96"/>
    <mergeCell ref="B97:K97"/>
    <mergeCell ref="B98:K98"/>
    <mergeCell ref="B99:K99"/>
    <mergeCell ref="I103:K103"/>
    <mergeCell ref="L54:S54"/>
    <mergeCell ref="B53:S53"/>
    <mergeCell ref="B81:S81"/>
    <mergeCell ref="B48:K48"/>
    <mergeCell ref="B31:K32"/>
    <mergeCell ref="B40:K40"/>
    <mergeCell ref="B41:K41"/>
    <mergeCell ref="B42:K42"/>
    <mergeCell ref="B43:K43"/>
    <mergeCell ref="B44:K44"/>
    <mergeCell ref="B35:K35"/>
    <mergeCell ref="B36:K36"/>
    <mergeCell ref="B71:K71"/>
    <mergeCell ref="B54:K55"/>
    <mergeCell ref="I75:K75"/>
    <mergeCell ref="B66:K66"/>
    <mergeCell ref="O9:P9"/>
    <mergeCell ref="O7:P8"/>
    <mergeCell ref="X31:Y31"/>
    <mergeCell ref="Z31:AA31"/>
    <mergeCell ref="B30:AA30"/>
    <mergeCell ref="B7:M7"/>
    <mergeCell ref="T31:U31"/>
    <mergeCell ref="B8:K8"/>
    <mergeCell ref="B19:K19"/>
    <mergeCell ref="B20:K20"/>
    <mergeCell ref="B21:K21"/>
    <mergeCell ref="B22:K22"/>
    <mergeCell ref="B23:K23"/>
    <mergeCell ref="B14:K14"/>
    <mergeCell ref="B15:K15"/>
    <mergeCell ref="B16:K1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Escolla ano de referencia" prompt="Ano de refrencia do IER" xr:uid="{3DE815E8-6758-4B11-8863-367FD4C2F08E}">
          <x14:formula1>
            <xm:f>'Factores de emisión'!$B$10:$B$23</xm:f>
          </x14:formula1>
          <xm:sqref>O9:P9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410FF-9159-4EF8-BA70-4BA1EB13E9EA}">
  <dimension ref="A5:R25"/>
  <sheetViews>
    <sheetView workbookViewId="0">
      <selection activeCell="E28" sqref="E28"/>
    </sheetView>
  </sheetViews>
  <sheetFormatPr baseColWidth="10" defaultRowHeight="14.4" x14ac:dyDescent="0.3"/>
  <sheetData>
    <row r="5" spans="1:18" ht="16.2" x14ac:dyDescent="0.3">
      <c r="A5" s="60"/>
      <c r="B5" s="61" t="s">
        <v>131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x14ac:dyDescent="0.3">
      <c r="A6" s="63"/>
      <c r="B6" s="64"/>
      <c r="C6" s="65"/>
      <c r="D6" s="65"/>
      <c r="E6" s="65"/>
      <c r="F6" s="66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1:18" x14ac:dyDescent="0.3">
      <c r="A7" s="63"/>
      <c r="B7" s="67"/>
      <c r="C7" s="67"/>
      <c r="D7" s="67"/>
      <c r="E7" s="67"/>
      <c r="F7" s="68"/>
      <c r="G7" s="68"/>
      <c r="H7" s="68"/>
      <c r="I7" s="68"/>
      <c r="J7" s="68"/>
      <c r="K7" s="68"/>
      <c r="L7" s="67"/>
      <c r="M7" s="67"/>
      <c r="N7" s="67"/>
      <c r="O7" s="67"/>
      <c r="P7" s="67"/>
      <c r="Q7" s="67"/>
      <c r="R7" s="67"/>
    </row>
    <row r="8" spans="1:18" x14ac:dyDescent="0.3">
      <c r="A8" s="63"/>
      <c r="B8" s="58" t="s">
        <v>132</v>
      </c>
      <c r="C8" s="122" t="s">
        <v>113</v>
      </c>
      <c r="D8" s="123"/>
      <c r="E8" s="124" t="s">
        <v>114</v>
      </c>
      <c r="F8" s="124" t="s">
        <v>115</v>
      </c>
      <c r="G8" s="124"/>
      <c r="H8" s="124"/>
      <c r="I8" s="124"/>
      <c r="J8" s="124"/>
      <c r="K8" s="124"/>
      <c r="L8" s="124"/>
      <c r="M8" s="124"/>
      <c r="N8" s="125" t="s">
        <v>116</v>
      </c>
      <c r="O8" s="125"/>
      <c r="P8" s="125"/>
      <c r="Q8" s="125"/>
      <c r="R8" s="125"/>
    </row>
    <row r="9" spans="1:18" ht="52.8" x14ac:dyDescent="0.3">
      <c r="A9" s="63"/>
      <c r="B9" s="75" t="s">
        <v>133</v>
      </c>
      <c r="C9" s="69" t="s">
        <v>117</v>
      </c>
      <c r="D9" s="70" t="s">
        <v>118</v>
      </c>
      <c r="E9" s="124"/>
      <c r="F9" s="57" t="s">
        <v>24</v>
      </c>
      <c r="G9" s="57" t="s">
        <v>119</v>
      </c>
      <c r="H9" s="57" t="s">
        <v>120</v>
      </c>
      <c r="I9" s="71" t="s">
        <v>121</v>
      </c>
      <c r="J9" s="71" t="s">
        <v>43</v>
      </c>
      <c r="K9" s="57" t="s">
        <v>122</v>
      </c>
      <c r="L9" s="57" t="s">
        <v>123</v>
      </c>
      <c r="M9" s="71" t="s">
        <v>134</v>
      </c>
      <c r="N9" s="57" t="s">
        <v>135</v>
      </c>
      <c r="O9" s="57" t="s">
        <v>124</v>
      </c>
      <c r="P9" s="57" t="s">
        <v>136</v>
      </c>
      <c r="Q9" s="57" t="s">
        <v>137</v>
      </c>
      <c r="R9" s="57" t="s">
        <v>138</v>
      </c>
    </row>
    <row r="10" spans="1:18" ht="15.6" x14ac:dyDescent="0.3">
      <c r="A10" s="72"/>
      <c r="B10" s="76">
        <v>2010</v>
      </c>
      <c r="C10" s="74">
        <v>0.254</v>
      </c>
      <c r="D10" s="45"/>
      <c r="E10" s="45"/>
      <c r="F10" s="45">
        <v>0.20200000000000001</v>
      </c>
      <c r="G10" s="45">
        <v>0.23403361344537815</v>
      </c>
      <c r="H10" s="45">
        <v>0.2859421734795613</v>
      </c>
      <c r="I10" s="45">
        <v>0.31757432112952555</v>
      </c>
      <c r="J10" s="45">
        <v>0.30510056353868792</v>
      </c>
      <c r="K10" s="45"/>
      <c r="L10" s="45">
        <v>0.35572413793103452</v>
      </c>
      <c r="M10" s="45">
        <v>0.23363981308814952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</row>
    <row r="11" spans="1:18" ht="15.6" x14ac:dyDescent="0.3">
      <c r="B11" s="76">
        <v>2011</v>
      </c>
      <c r="C11" s="74">
        <v>0.32200000000000001</v>
      </c>
      <c r="D11" s="45"/>
      <c r="E11" s="45"/>
      <c r="F11" s="45">
        <v>0.20200000000000001</v>
      </c>
      <c r="G11" s="45">
        <v>0.23403361344537815</v>
      </c>
      <c r="H11" s="45">
        <v>0.2859421734795613</v>
      </c>
      <c r="I11" s="45">
        <v>0.29842170470256585</v>
      </c>
      <c r="J11" s="45">
        <v>0.29313583555677858</v>
      </c>
      <c r="K11" s="45"/>
      <c r="L11" s="45">
        <v>0.35572413793103452</v>
      </c>
      <c r="M11" s="45">
        <v>0.23363981308814952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</row>
    <row r="12" spans="1:18" ht="15.6" x14ac:dyDescent="0.3">
      <c r="B12" s="76">
        <v>2012</v>
      </c>
      <c r="C12" s="74">
        <v>0.35899999999999999</v>
      </c>
      <c r="D12" s="45"/>
      <c r="E12" s="45"/>
      <c r="F12" s="45">
        <v>0.20200000000000001</v>
      </c>
      <c r="G12" s="45">
        <v>0.23403361344537815</v>
      </c>
      <c r="H12" s="45">
        <v>0.2859421734795613</v>
      </c>
      <c r="I12" s="45">
        <v>0.29530940453318488</v>
      </c>
      <c r="J12" s="45">
        <v>0.29260406986869381</v>
      </c>
      <c r="K12" s="45"/>
      <c r="L12" s="45">
        <v>0.35572413793103452</v>
      </c>
      <c r="M12" s="45">
        <v>0.23363981308814952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</row>
    <row r="13" spans="1:18" ht="15.6" x14ac:dyDescent="0.3">
      <c r="B13" s="76">
        <v>2013</v>
      </c>
      <c r="C13" s="74">
        <v>0.26600000000000001</v>
      </c>
      <c r="D13" s="45"/>
      <c r="E13" s="45"/>
      <c r="F13" s="45">
        <v>0.20200000000000001</v>
      </c>
      <c r="G13" s="45">
        <v>0.23403361344537815</v>
      </c>
      <c r="H13" s="45">
        <v>0.2859421734795613</v>
      </c>
      <c r="I13" s="45">
        <v>0.30452660118865926</v>
      </c>
      <c r="J13" s="45">
        <v>0.29313583555677858</v>
      </c>
      <c r="K13" s="45"/>
      <c r="L13" s="45">
        <v>0.35572413793103452</v>
      </c>
      <c r="M13" s="45">
        <v>0.23363981308814952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</row>
    <row r="14" spans="1:18" ht="15.6" x14ac:dyDescent="0.3">
      <c r="B14" s="76">
        <v>2014</v>
      </c>
      <c r="C14" s="74">
        <v>0.315</v>
      </c>
      <c r="D14" s="45"/>
      <c r="E14" s="45"/>
      <c r="F14" s="45">
        <v>0.20200000000000001</v>
      </c>
      <c r="G14" s="45">
        <v>0.23403361344537815</v>
      </c>
      <c r="H14" s="45">
        <v>0.2859421734795613</v>
      </c>
      <c r="I14" s="45">
        <v>0.30452660118865926</v>
      </c>
      <c r="J14" s="45">
        <v>0.29313583555677858</v>
      </c>
      <c r="K14" s="45"/>
      <c r="L14" s="45">
        <v>0.35572413793103452</v>
      </c>
      <c r="M14" s="45">
        <v>0.23363981308814952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</row>
    <row r="15" spans="1:18" ht="15.6" x14ac:dyDescent="0.3">
      <c r="B15" s="76">
        <v>2015</v>
      </c>
      <c r="C15" s="74">
        <v>0.39</v>
      </c>
      <c r="D15" s="45"/>
      <c r="E15" s="45"/>
      <c r="F15" s="45">
        <v>0.20200000000000001</v>
      </c>
      <c r="G15" s="45">
        <v>0.23403361344537815</v>
      </c>
      <c r="H15" s="45">
        <v>0.2859421734795613</v>
      </c>
      <c r="I15" s="45">
        <v>0.30452660118865926</v>
      </c>
      <c r="J15" s="45">
        <v>0.29313583555677858</v>
      </c>
      <c r="K15" s="45"/>
      <c r="L15" s="45">
        <v>0.35572413793103452</v>
      </c>
      <c r="M15" s="45">
        <v>0.23363981308814952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</row>
    <row r="16" spans="1:18" ht="15.6" x14ac:dyDescent="0.3">
      <c r="B16" s="76">
        <v>2016</v>
      </c>
      <c r="C16" s="74">
        <v>0.36199999999999999</v>
      </c>
      <c r="D16" s="45"/>
      <c r="E16" s="45"/>
      <c r="F16" s="45">
        <v>0.20200000000000001</v>
      </c>
      <c r="G16" s="45">
        <v>0.23403361344537815</v>
      </c>
      <c r="H16" s="45">
        <v>0.2859421734795613</v>
      </c>
      <c r="I16" s="45">
        <v>0.30392808192531673</v>
      </c>
      <c r="J16" s="45">
        <v>0.29193936275858767</v>
      </c>
      <c r="K16" s="45"/>
      <c r="L16" s="45">
        <v>0.33517241379310347</v>
      </c>
      <c r="M16" s="45">
        <v>0.23363981308814952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</row>
    <row r="17" spans="2:18" ht="15.6" x14ac:dyDescent="0.3">
      <c r="B17" s="76">
        <v>2017</v>
      </c>
      <c r="C17" s="74">
        <v>0.41299999999999998</v>
      </c>
      <c r="D17" s="45"/>
      <c r="E17" s="45"/>
      <c r="F17" s="45">
        <v>0.20300000000000001</v>
      </c>
      <c r="G17" s="45">
        <v>0.23403361344537815</v>
      </c>
      <c r="H17" s="45">
        <v>0.2859421734795613</v>
      </c>
      <c r="I17" s="45">
        <v>0.30165370872461528</v>
      </c>
      <c r="J17" s="45">
        <v>0.28981230000624825</v>
      </c>
      <c r="K17" s="45"/>
      <c r="L17" s="45">
        <v>0.33710344827586208</v>
      </c>
      <c r="M17" s="45">
        <v>0.23363981308814952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</row>
    <row r="18" spans="2:18" ht="15.6" x14ac:dyDescent="0.3">
      <c r="B18" s="76">
        <v>2018</v>
      </c>
      <c r="C18" s="74">
        <v>0.40500000000000003</v>
      </c>
      <c r="D18" s="45"/>
      <c r="E18" s="45"/>
      <c r="F18" s="45">
        <v>0.20300000000000001</v>
      </c>
      <c r="G18" s="45">
        <v>0.23403361344537815</v>
      </c>
      <c r="H18" s="45">
        <v>0.2859421734795613</v>
      </c>
      <c r="I18" s="45">
        <v>0.29842170470256585</v>
      </c>
      <c r="J18" s="45">
        <v>0.2867546472997603</v>
      </c>
      <c r="K18" s="45"/>
      <c r="L18" s="45">
        <v>0.33710344827586208</v>
      </c>
      <c r="M18" s="45">
        <v>0.23363981308814952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</row>
    <row r="19" spans="2:18" ht="15.6" x14ac:dyDescent="0.3">
      <c r="B19" s="76">
        <v>2019</v>
      </c>
      <c r="C19" s="74">
        <v>0.24099999999999999</v>
      </c>
      <c r="D19" s="45"/>
      <c r="E19" s="45"/>
      <c r="F19" s="45">
        <v>0.20152783877772895</v>
      </c>
      <c r="G19" s="45">
        <v>0.23403361344537815</v>
      </c>
      <c r="H19" s="45">
        <v>0.2859421734795613</v>
      </c>
      <c r="I19" s="45">
        <v>0.2667597865921707</v>
      </c>
      <c r="J19" s="45">
        <v>0.24947980041615966</v>
      </c>
      <c r="K19" s="45"/>
      <c r="L19" s="45">
        <v>0.36359970912023265</v>
      </c>
      <c r="M19" s="45">
        <v>0.23363981308814952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</row>
    <row r="20" spans="2:18" ht="15.6" x14ac:dyDescent="0.3">
      <c r="B20" s="76">
        <v>2020</v>
      </c>
      <c r="C20" s="74">
        <v>0.25</v>
      </c>
      <c r="D20" s="45"/>
      <c r="E20" s="45"/>
      <c r="F20" s="45">
        <v>0.20152783877772895</v>
      </c>
      <c r="G20" s="45">
        <v>0.23403361344537815</v>
      </c>
      <c r="H20" s="45">
        <v>0.2859421734795613</v>
      </c>
      <c r="I20" s="45">
        <v>0.2667597865921707</v>
      </c>
      <c r="J20" s="45">
        <v>0.24947980041615966</v>
      </c>
      <c r="K20" s="45"/>
      <c r="L20" s="45">
        <v>0.36359970912023265</v>
      </c>
      <c r="M20" s="45">
        <v>0.23363981308814952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</row>
    <row r="21" spans="2:18" ht="15.6" x14ac:dyDescent="0.3">
      <c r="B21" s="76">
        <v>2021</v>
      </c>
      <c r="C21" s="74">
        <v>0.25900000000000001</v>
      </c>
      <c r="D21" s="45"/>
      <c r="E21" s="45"/>
      <c r="F21" s="45">
        <v>0.20152783877772895</v>
      </c>
      <c r="G21" s="45">
        <v>0.23403361344537815</v>
      </c>
      <c r="H21" s="45">
        <v>0.2859421734795613</v>
      </c>
      <c r="I21" s="45">
        <v>0.2667597865921707</v>
      </c>
      <c r="J21" s="45">
        <v>0.24947980041615966</v>
      </c>
      <c r="K21" s="45"/>
      <c r="L21" s="45">
        <v>0.36359970912023265</v>
      </c>
      <c r="M21" s="45">
        <v>0.23363981308814952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</row>
    <row r="22" spans="2:18" ht="15.6" x14ac:dyDescent="0.3">
      <c r="B22" s="76">
        <v>2022</v>
      </c>
      <c r="C22" s="74">
        <v>0.27300000000000002</v>
      </c>
      <c r="D22" s="45"/>
      <c r="E22" s="45"/>
      <c r="F22" s="45">
        <v>0.20200000000000001</v>
      </c>
      <c r="G22" s="45">
        <v>0.23100000000000001</v>
      </c>
      <c r="H22" s="45">
        <v>0.26700000000000002</v>
      </c>
      <c r="I22" s="45">
        <v>0.26700000000000002</v>
      </c>
      <c r="J22" s="45">
        <v>0.249</v>
      </c>
      <c r="K22" s="45"/>
      <c r="L22" s="45">
        <v>0.36399999999999999</v>
      </c>
      <c r="M22" s="45">
        <v>0.22700000000000001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</row>
    <row r="23" spans="2:18" ht="15.6" x14ac:dyDescent="0.3">
      <c r="B23" s="76">
        <v>2023</v>
      </c>
      <c r="C23" s="74">
        <v>0.26</v>
      </c>
      <c r="D23" s="45"/>
      <c r="E23" s="45"/>
      <c r="F23" s="45">
        <v>0.20200000000000001</v>
      </c>
      <c r="G23" s="45">
        <v>0.23100000000000001</v>
      </c>
      <c r="H23" s="45">
        <v>0.26700000000000002</v>
      </c>
      <c r="I23" s="45">
        <v>0.26700000000000002</v>
      </c>
      <c r="J23" s="45">
        <v>0.249</v>
      </c>
      <c r="K23" s="45"/>
      <c r="L23" s="45">
        <v>0.36399999999999999</v>
      </c>
      <c r="M23" s="45">
        <v>0.22700000000000001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</row>
    <row r="24" spans="2:18" x14ac:dyDescent="0.3">
      <c r="C24" s="73" t="s">
        <v>125</v>
      </c>
    </row>
    <row r="25" spans="2:18" x14ac:dyDescent="0.3">
      <c r="C25" t="s">
        <v>126</v>
      </c>
    </row>
  </sheetData>
  <mergeCells count="4">
    <mergeCell ref="C8:D8"/>
    <mergeCell ref="E8:E9"/>
    <mergeCell ref="F8:M8"/>
    <mergeCell ref="N8:R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52E9-F066-4F92-9771-D9FB002DB2B9}">
  <dimension ref="I1:K73"/>
  <sheetViews>
    <sheetView workbookViewId="0">
      <selection activeCell="K11" sqref="K11"/>
    </sheetView>
  </sheetViews>
  <sheetFormatPr baseColWidth="10" defaultRowHeight="14.4" x14ac:dyDescent="0.3"/>
  <cols>
    <col min="9" max="9" width="45.109375" customWidth="1"/>
    <col min="10" max="10" width="61.33203125" customWidth="1"/>
    <col min="13" max="13" width="22.88671875" customWidth="1"/>
  </cols>
  <sheetData>
    <row r="1" spans="9:11" ht="15" thickBot="1" x14ac:dyDescent="0.35"/>
    <row r="2" spans="9:11" ht="31.2" thickBot="1" x14ac:dyDescent="0.35">
      <c r="I2" s="129" t="s">
        <v>38</v>
      </c>
      <c r="J2" s="130"/>
      <c r="K2" s="26" t="s">
        <v>106</v>
      </c>
    </row>
    <row r="3" spans="9:11" ht="15.6" x14ac:dyDescent="0.3">
      <c r="I3" s="131" t="s">
        <v>128</v>
      </c>
      <c r="J3" s="22" t="s">
        <v>39</v>
      </c>
      <c r="K3" s="44">
        <v>11.75</v>
      </c>
    </row>
    <row r="4" spans="9:11" ht="15.6" x14ac:dyDescent="0.3">
      <c r="I4" s="127"/>
      <c r="J4" s="23" t="s">
        <v>40</v>
      </c>
      <c r="K4" s="45">
        <v>11.944000000000001</v>
      </c>
    </row>
    <row r="5" spans="9:11" ht="15.6" x14ac:dyDescent="0.3">
      <c r="I5" s="127"/>
      <c r="J5" s="23" t="s">
        <v>41</v>
      </c>
      <c r="K5" s="45">
        <v>13.138999999999999</v>
      </c>
    </row>
    <row r="6" spans="9:11" ht="15.6" x14ac:dyDescent="0.3">
      <c r="I6" s="127"/>
      <c r="J6" s="24" t="s">
        <v>32</v>
      </c>
      <c r="K6" s="45">
        <v>13.138999999999999</v>
      </c>
    </row>
    <row r="7" spans="9:11" ht="15.6" x14ac:dyDescent="0.3">
      <c r="I7" s="127"/>
      <c r="J7" s="24" t="s">
        <v>25</v>
      </c>
      <c r="K7" s="45">
        <v>13.138999999999999</v>
      </c>
    </row>
    <row r="8" spans="9:11" ht="15.6" x14ac:dyDescent="0.3">
      <c r="I8" s="127"/>
      <c r="J8" s="23" t="s">
        <v>42</v>
      </c>
      <c r="K8" s="45">
        <v>12.25</v>
      </c>
    </row>
    <row r="9" spans="9:11" ht="15.6" x14ac:dyDescent="0.3">
      <c r="I9" s="127"/>
      <c r="J9" s="23" t="s">
        <v>129</v>
      </c>
      <c r="K9" s="45">
        <v>12.167</v>
      </c>
    </row>
    <row r="10" spans="9:11" ht="15.6" x14ac:dyDescent="0.3">
      <c r="I10" s="127"/>
      <c r="J10" s="23" t="s">
        <v>43</v>
      </c>
      <c r="K10" s="45">
        <v>12.305999999999999</v>
      </c>
    </row>
    <row r="11" spans="9:11" ht="15.6" x14ac:dyDescent="0.3">
      <c r="I11" s="127"/>
      <c r="J11" s="23" t="s">
        <v>44</v>
      </c>
      <c r="K11" s="45">
        <v>12.305999999999999</v>
      </c>
    </row>
    <row r="12" spans="9:11" ht="15.6" x14ac:dyDescent="0.3">
      <c r="I12" s="127"/>
      <c r="J12" s="23" t="s">
        <v>45</v>
      </c>
      <c r="K12" s="45">
        <v>11.944000000000001</v>
      </c>
    </row>
    <row r="13" spans="9:11" ht="15.6" x14ac:dyDescent="0.3">
      <c r="I13" s="127"/>
      <c r="J13" s="23" t="s">
        <v>46</v>
      </c>
      <c r="K13" s="45">
        <v>11.222</v>
      </c>
    </row>
    <row r="14" spans="9:11" ht="15.6" x14ac:dyDescent="0.3">
      <c r="I14" s="127"/>
      <c r="J14" s="23" t="s">
        <v>47</v>
      </c>
      <c r="K14" s="45">
        <v>11.167</v>
      </c>
    </row>
    <row r="15" spans="9:11" ht="15.6" x14ac:dyDescent="0.3">
      <c r="I15" s="127"/>
      <c r="J15" s="23" t="s">
        <v>48</v>
      </c>
      <c r="K15" s="45">
        <v>12.361000000000001</v>
      </c>
    </row>
    <row r="16" spans="9:11" ht="15.6" x14ac:dyDescent="0.3">
      <c r="I16" s="127"/>
      <c r="J16" s="23" t="s">
        <v>49</v>
      </c>
      <c r="K16" s="45">
        <v>11.167</v>
      </c>
    </row>
    <row r="17" spans="9:11" ht="15.6" x14ac:dyDescent="0.3">
      <c r="I17" s="132"/>
      <c r="J17" s="23" t="s">
        <v>50</v>
      </c>
      <c r="K17" s="45">
        <v>9.0280000000000005</v>
      </c>
    </row>
    <row r="18" spans="9:11" ht="15.6" x14ac:dyDescent="0.3">
      <c r="I18" s="126" t="s">
        <v>51</v>
      </c>
      <c r="J18" s="23" t="s">
        <v>52</v>
      </c>
      <c r="K18" s="45">
        <v>12.278</v>
      </c>
    </row>
    <row r="19" spans="9:11" ht="15.6" x14ac:dyDescent="0.3">
      <c r="I19" s="127"/>
      <c r="J19" s="23" t="s">
        <v>24</v>
      </c>
      <c r="K19" s="45">
        <v>13.333</v>
      </c>
    </row>
    <row r="20" spans="9:11" ht="15.6" x14ac:dyDescent="0.3">
      <c r="I20" s="127"/>
      <c r="J20" s="23" t="s">
        <v>53</v>
      </c>
      <c r="K20" s="45">
        <v>13.888999999999999</v>
      </c>
    </row>
    <row r="21" spans="9:11" ht="15.6" x14ac:dyDescent="0.3">
      <c r="I21" s="127"/>
      <c r="J21" s="23" t="s">
        <v>54</v>
      </c>
      <c r="K21" s="45">
        <v>12.888999999999999</v>
      </c>
    </row>
    <row r="22" spans="9:11" ht="15.6" x14ac:dyDescent="0.3">
      <c r="I22" s="127"/>
      <c r="J22" s="23" t="s">
        <v>55</v>
      </c>
      <c r="K22" s="45">
        <v>13.75</v>
      </c>
    </row>
    <row r="23" spans="9:11" ht="15.6" x14ac:dyDescent="0.3">
      <c r="I23" s="127"/>
      <c r="J23" s="23" t="s">
        <v>56</v>
      </c>
      <c r="K23" s="45">
        <v>10.75</v>
      </c>
    </row>
    <row r="24" spans="9:11" ht="15.6" x14ac:dyDescent="0.3">
      <c r="I24" s="127"/>
      <c r="J24" s="23" t="s">
        <v>57</v>
      </c>
      <c r="K24" s="45">
        <v>0.68600000000000005</v>
      </c>
    </row>
    <row r="25" spans="9:11" ht="15.6" x14ac:dyDescent="0.3">
      <c r="I25" s="127"/>
      <c r="J25" s="23" t="s">
        <v>58</v>
      </c>
      <c r="K25" s="45">
        <v>14</v>
      </c>
    </row>
    <row r="26" spans="9:11" ht="15.6" x14ac:dyDescent="0.3">
      <c r="I26" s="127"/>
      <c r="J26" s="23" t="s">
        <v>59</v>
      </c>
      <c r="K26" s="45">
        <v>14</v>
      </c>
    </row>
    <row r="27" spans="9:11" ht="15.6" x14ac:dyDescent="0.3">
      <c r="I27" s="127"/>
      <c r="J27" s="23" t="s">
        <v>60</v>
      </c>
      <c r="K27" s="45">
        <v>14</v>
      </c>
    </row>
    <row r="28" spans="9:11" ht="15.6" x14ac:dyDescent="0.3">
      <c r="I28" s="132"/>
      <c r="J28" s="23" t="s">
        <v>61</v>
      </c>
      <c r="K28" s="45">
        <v>14</v>
      </c>
    </row>
    <row r="29" spans="9:11" ht="15.6" x14ac:dyDescent="0.3">
      <c r="I29" s="127" t="s">
        <v>62</v>
      </c>
      <c r="J29" s="23" t="s">
        <v>63</v>
      </c>
      <c r="K29" s="45">
        <v>5.7279999999999998</v>
      </c>
    </row>
    <row r="30" spans="9:11" ht="15.6" x14ac:dyDescent="0.3">
      <c r="I30" s="127"/>
      <c r="J30" s="23" t="s">
        <v>64</v>
      </c>
      <c r="K30" s="45">
        <v>6.8719999999999999</v>
      </c>
    </row>
    <row r="31" spans="9:11" ht="15.6" x14ac:dyDescent="0.3">
      <c r="I31" s="127"/>
      <c r="J31" s="23" t="s">
        <v>65</v>
      </c>
      <c r="K31" s="45">
        <v>7.3470000000000004</v>
      </c>
    </row>
    <row r="32" spans="9:11" ht="15.6" x14ac:dyDescent="0.3">
      <c r="I32" s="127"/>
      <c r="J32" s="23" t="s">
        <v>66</v>
      </c>
      <c r="K32" s="45">
        <v>6.3890000000000002</v>
      </c>
    </row>
    <row r="33" spans="9:11" ht="15.6" x14ac:dyDescent="0.3">
      <c r="I33" s="127"/>
      <c r="J33" s="23" t="s">
        <v>67</v>
      </c>
      <c r="K33" s="45">
        <v>8.0830000000000002</v>
      </c>
    </row>
    <row r="34" spans="9:11" ht="15.6" x14ac:dyDescent="0.3">
      <c r="I34" s="127"/>
      <c r="J34" s="23" t="s">
        <v>68</v>
      </c>
      <c r="K34" s="45">
        <v>7.2359999999999998</v>
      </c>
    </row>
    <row r="35" spans="9:11" ht="15.6" x14ac:dyDescent="0.3">
      <c r="I35" s="127"/>
      <c r="J35" s="23" t="s">
        <v>69</v>
      </c>
      <c r="K35" s="45">
        <v>6.6559999999999997</v>
      </c>
    </row>
    <row r="36" spans="9:11" ht="15.6" x14ac:dyDescent="0.3">
      <c r="I36" s="127"/>
      <c r="J36" s="23" t="s">
        <v>70</v>
      </c>
      <c r="K36" s="45">
        <v>7.5279999999999996</v>
      </c>
    </row>
    <row r="37" spans="9:11" ht="15.6" x14ac:dyDescent="0.3">
      <c r="I37" s="127"/>
      <c r="J37" s="23" t="s">
        <v>71</v>
      </c>
      <c r="K37" s="45">
        <v>3.7250000000000001</v>
      </c>
    </row>
    <row r="38" spans="9:11" ht="15.6" x14ac:dyDescent="0.3">
      <c r="I38" s="127"/>
      <c r="J38" s="23" t="s">
        <v>72</v>
      </c>
      <c r="K38" s="45">
        <v>7.5949999999999998</v>
      </c>
    </row>
    <row r="39" spans="9:11" ht="15.6" x14ac:dyDescent="0.3">
      <c r="I39" s="127"/>
      <c r="J39" s="23" t="s">
        <v>73</v>
      </c>
      <c r="K39" s="45">
        <v>10.234</v>
      </c>
    </row>
    <row r="40" spans="9:11" ht="15.6" x14ac:dyDescent="0.3">
      <c r="I40" s="126" t="s">
        <v>31</v>
      </c>
      <c r="J40" s="23" t="s">
        <v>74</v>
      </c>
      <c r="K40" s="45">
        <v>3.9329999999999998</v>
      </c>
    </row>
    <row r="41" spans="9:11" ht="15.6" x14ac:dyDescent="0.3">
      <c r="I41" s="127"/>
      <c r="J41" s="23" t="s">
        <v>75</v>
      </c>
      <c r="K41" s="45">
        <v>4.4189999999999996</v>
      </c>
    </row>
    <row r="42" spans="9:11" ht="15.6" x14ac:dyDescent="0.3">
      <c r="I42" s="127"/>
      <c r="J42" s="23" t="s">
        <v>76</v>
      </c>
      <c r="K42" s="45">
        <v>2.9079999999999999</v>
      </c>
    </row>
    <row r="43" spans="9:11" ht="15.6" x14ac:dyDescent="0.3">
      <c r="I43" s="127"/>
      <c r="J43" s="23" t="s">
        <v>77</v>
      </c>
      <c r="K43" s="45">
        <v>2.9079999999999999</v>
      </c>
    </row>
    <row r="44" spans="9:11" ht="15.6" x14ac:dyDescent="0.3">
      <c r="I44" s="127"/>
      <c r="J44" s="23" t="s">
        <v>78</v>
      </c>
      <c r="K44" s="45">
        <v>2.9079999999999999</v>
      </c>
    </row>
    <row r="45" spans="9:11" ht="15.6" x14ac:dyDescent="0.3">
      <c r="I45" s="127"/>
      <c r="J45" s="23" t="s">
        <v>79</v>
      </c>
      <c r="K45" s="45">
        <v>4.3959999999999999</v>
      </c>
    </row>
    <row r="46" spans="9:11" ht="15.6" x14ac:dyDescent="0.3">
      <c r="I46" s="127"/>
      <c r="J46" s="23" t="s">
        <v>80</v>
      </c>
      <c r="K46" s="45">
        <v>4.2450000000000001</v>
      </c>
    </row>
    <row r="47" spans="9:11" ht="15.6" x14ac:dyDescent="0.3">
      <c r="I47" s="127"/>
      <c r="J47" s="23" t="s">
        <v>81</v>
      </c>
      <c r="K47" s="45">
        <v>4.1959999999999997</v>
      </c>
    </row>
    <row r="48" spans="9:11" ht="15.6" x14ac:dyDescent="0.3">
      <c r="I48" s="127"/>
      <c r="J48" s="23" t="s">
        <v>82</v>
      </c>
      <c r="K48" s="45">
        <v>4.3609999999999998</v>
      </c>
    </row>
    <row r="49" spans="9:11" ht="15.6" x14ac:dyDescent="0.3">
      <c r="I49" s="127"/>
      <c r="J49" s="23" t="s">
        <v>83</v>
      </c>
      <c r="K49" s="45">
        <v>3.85</v>
      </c>
    </row>
    <row r="50" spans="9:11" ht="15.6" x14ac:dyDescent="0.3">
      <c r="I50" s="127"/>
      <c r="J50" s="23" t="s">
        <v>84</v>
      </c>
      <c r="K50" s="45">
        <v>4.0670000000000002</v>
      </c>
    </row>
    <row r="51" spans="9:11" ht="15.6" x14ac:dyDescent="0.3">
      <c r="I51" s="127"/>
      <c r="J51" s="23" t="s">
        <v>85</v>
      </c>
      <c r="K51" s="45">
        <v>3.4889999999999999</v>
      </c>
    </row>
    <row r="52" spans="9:11" ht="15.6" x14ac:dyDescent="0.3">
      <c r="I52" s="127"/>
      <c r="J52" s="23" t="s">
        <v>86</v>
      </c>
      <c r="K52" s="45">
        <v>3.8149999999999999</v>
      </c>
    </row>
    <row r="53" spans="9:11" ht="15.6" x14ac:dyDescent="0.3">
      <c r="I53" s="127"/>
      <c r="J53" s="23" t="s">
        <v>87</v>
      </c>
      <c r="K53" s="45">
        <v>3.431</v>
      </c>
    </row>
    <row r="54" spans="9:11" ht="15.6" x14ac:dyDescent="0.3">
      <c r="I54" s="127"/>
      <c r="J54" s="23" t="s">
        <v>88</v>
      </c>
      <c r="K54" s="45">
        <v>4.4889999999999999</v>
      </c>
    </row>
    <row r="55" spans="9:11" ht="15.6" x14ac:dyDescent="0.3">
      <c r="I55" s="127"/>
      <c r="J55" s="23" t="s">
        <v>89</v>
      </c>
      <c r="K55" s="45">
        <v>4.3959999999999999</v>
      </c>
    </row>
    <row r="56" spans="9:11" ht="15.6" x14ac:dyDescent="0.3">
      <c r="I56" s="127"/>
      <c r="J56" s="23" t="s">
        <v>90</v>
      </c>
      <c r="K56" s="45">
        <v>3.7679999999999998</v>
      </c>
    </row>
    <row r="57" spans="9:11" ht="15.6" x14ac:dyDescent="0.3">
      <c r="I57" s="127"/>
      <c r="J57" s="23" t="s">
        <v>91</v>
      </c>
      <c r="K57" s="45">
        <v>4.3150000000000004</v>
      </c>
    </row>
    <row r="58" spans="9:11" ht="15.6" x14ac:dyDescent="0.3">
      <c r="I58" s="127"/>
      <c r="J58" s="23" t="s">
        <v>92</v>
      </c>
      <c r="K58" s="45">
        <v>3.6629999999999998</v>
      </c>
    </row>
    <row r="59" spans="9:11" ht="15.6" x14ac:dyDescent="0.3">
      <c r="I59" s="127"/>
      <c r="J59" s="23" t="s">
        <v>93</v>
      </c>
      <c r="K59" s="45">
        <v>4.4290000000000003</v>
      </c>
    </row>
    <row r="60" spans="9:11" ht="15.6" x14ac:dyDescent="0.3">
      <c r="I60" s="127"/>
      <c r="J60" s="23" t="s">
        <v>94</v>
      </c>
      <c r="K60" s="45">
        <v>3.6749999999999998</v>
      </c>
    </row>
    <row r="61" spans="9:11" ht="15.6" x14ac:dyDescent="0.3">
      <c r="I61" s="127"/>
      <c r="J61" s="23" t="s">
        <v>95</v>
      </c>
      <c r="K61" s="45">
        <v>4.5220000000000002</v>
      </c>
    </row>
    <row r="62" spans="9:11" ht="15.6" x14ac:dyDescent="0.3">
      <c r="I62" s="127"/>
      <c r="J62" s="23" t="s">
        <v>96</v>
      </c>
      <c r="K62" s="45">
        <v>3.85</v>
      </c>
    </row>
    <row r="63" spans="9:11" ht="15.6" x14ac:dyDescent="0.3">
      <c r="I63" s="127"/>
      <c r="J63" s="23" t="s">
        <v>97</v>
      </c>
      <c r="K63" s="45">
        <v>7.56</v>
      </c>
    </row>
    <row r="64" spans="9:11" ht="15.6" x14ac:dyDescent="0.3">
      <c r="I64" s="127"/>
      <c r="J64" s="23" t="s">
        <v>98</v>
      </c>
      <c r="K64" s="45">
        <v>6.9779999999999998</v>
      </c>
    </row>
    <row r="65" spans="9:11" ht="15.6" x14ac:dyDescent="0.3">
      <c r="I65" s="127"/>
      <c r="J65" s="23" t="s">
        <v>99</v>
      </c>
      <c r="K65" s="45">
        <v>2.2679999999999998</v>
      </c>
    </row>
    <row r="66" spans="9:11" ht="15.6" x14ac:dyDescent="0.3">
      <c r="I66" s="127"/>
      <c r="J66" s="23" t="s">
        <v>100</v>
      </c>
      <c r="K66" s="45">
        <v>4.5819999999999999</v>
      </c>
    </row>
    <row r="67" spans="9:11" ht="15.6" x14ac:dyDescent="0.3">
      <c r="I67" s="127"/>
      <c r="J67" s="23" t="s">
        <v>101</v>
      </c>
      <c r="K67" s="45">
        <v>5.0229999999999997</v>
      </c>
    </row>
    <row r="68" spans="9:11" ht="15.6" x14ac:dyDescent="0.3">
      <c r="I68" s="127"/>
      <c r="J68" s="23" t="s">
        <v>102</v>
      </c>
      <c r="K68" s="45">
        <v>8.891</v>
      </c>
    </row>
    <row r="69" spans="9:11" ht="15.6" x14ac:dyDescent="0.3">
      <c r="I69" s="126" t="s">
        <v>130</v>
      </c>
      <c r="J69" s="23" t="s">
        <v>103</v>
      </c>
      <c r="K69" s="45">
        <v>7.5</v>
      </c>
    </row>
    <row r="70" spans="9:11" ht="15.6" x14ac:dyDescent="0.3">
      <c r="I70" s="127"/>
      <c r="J70" s="23" t="s">
        <v>104</v>
      </c>
      <c r="K70" s="45">
        <v>10.564</v>
      </c>
    </row>
    <row r="71" spans="9:11" ht="16.2" thickBot="1" x14ac:dyDescent="0.35">
      <c r="I71" s="128"/>
      <c r="J71" s="25" t="s">
        <v>105</v>
      </c>
      <c r="K71" s="46">
        <v>10.32</v>
      </c>
    </row>
    <row r="73" spans="9:11" x14ac:dyDescent="0.3">
      <c r="J73" s="27" t="s">
        <v>107</v>
      </c>
    </row>
  </sheetData>
  <mergeCells count="6">
    <mergeCell ref="I69:I71"/>
    <mergeCell ref="I2:J2"/>
    <mergeCell ref="I3:I17"/>
    <mergeCell ref="I18:I28"/>
    <mergeCell ref="I29:I39"/>
    <mergeCell ref="I40:I6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Cálculo consumos e emisións</vt:lpstr>
      <vt:lpstr>Factores de emisión</vt:lpstr>
      <vt:lpstr>Factores de conversión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Miguel Reimúndez</cp:lastModifiedBy>
  <dcterms:created xsi:type="dcterms:W3CDTF">2024-12-10T13:29:10Z</dcterms:created>
  <dcterms:modified xsi:type="dcterms:W3CDTF">2025-03-21T10:54:29Z</dcterms:modified>
</cp:coreProperties>
</file>